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E:\Handball\Kreis-Muenster\Vorlagen\"/>
    </mc:Choice>
  </mc:AlternateContent>
  <xr:revisionPtr revIDLastSave="0" documentId="13_ncr:1_{26A63338-0B90-4038-8ED2-E1ECAB15CCA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brechnung" sheetId="2" r:id="rId1"/>
    <sheet name="Listen" sheetId="3" state="hidden" r:id="rId2"/>
  </sheets>
  <definedNames>
    <definedName name="_xlnm.Print_Area" localSheetId="0">Abrechnung!$A$1:$Z$68</definedName>
    <definedName name="Halle">Listen!$C$1:$E$115</definedName>
    <definedName name="Hallen">Listen!$C$2:$C$115</definedName>
    <definedName name="hallenverz">Listen!$C$2:$F$145</definedName>
    <definedName name="Ligen">Listen!$A$2:$A$22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40" i="2" l="1"/>
  <c r="J40" i="2"/>
  <c r="W37" i="2"/>
  <c r="J37" i="2"/>
  <c r="U23" i="2"/>
  <c r="R23" i="2"/>
  <c r="O23" i="2"/>
  <c r="H23" i="2"/>
  <c r="E23" i="2"/>
  <c r="B23" i="2"/>
  <c r="R21" i="2"/>
  <c r="E21" i="2"/>
  <c r="J30" i="2"/>
  <c r="W30" i="2"/>
  <c r="O63" i="2"/>
  <c r="X23" i="2" l="1"/>
  <c r="K23" i="2"/>
  <c r="W33" i="2"/>
  <c r="W47" i="2" s="1"/>
  <c r="J33" i="2"/>
  <c r="J47" i="2" s="1"/>
  <c r="E110" i="3"/>
  <c r="C110" i="3"/>
  <c r="E109" i="3"/>
  <c r="C109" i="3"/>
  <c r="E108" i="3"/>
  <c r="C108" i="3"/>
  <c r="E107" i="3"/>
  <c r="C107" i="3"/>
  <c r="E106" i="3"/>
  <c r="C106" i="3"/>
  <c r="E105" i="3"/>
  <c r="C105" i="3"/>
  <c r="E104" i="3"/>
  <c r="C104" i="3"/>
  <c r="E103" i="3"/>
  <c r="C103" i="3"/>
  <c r="E102" i="3"/>
  <c r="C102" i="3"/>
  <c r="E101" i="3"/>
  <c r="C101" i="3"/>
  <c r="E100" i="3"/>
  <c r="C100" i="3"/>
  <c r="E99" i="3"/>
  <c r="C99" i="3"/>
  <c r="E98" i="3"/>
  <c r="C98" i="3"/>
  <c r="E97" i="3"/>
  <c r="C97" i="3"/>
  <c r="E96" i="3"/>
  <c r="C96" i="3"/>
  <c r="E95" i="3"/>
  <c r="C95" i="3"/>
  <c r="E94" i="3"/>
  <c r="C94" i="3"/>
  <c r="E93" i="3"/>
  <c r="C93" i="3"/>
  <c r="E92" i="3"/>
  <c r="C92" i="3"/>
  <c r="E91" i="3"/>
  <c r="C91" i="3"/>
  <c r="E90" i="3"/>
  <c r="C90" i="3"/>
  <c r="E89" i="3"/>
  <c r="C89" i="3"/>
  <c r="E88" i="3"/>
  <c r="C88" i="3"/>
  <c r="E87" i="3"/>
  <c r="C87" i="3"/>
  <c r="E86" i="3"/>
  <c r="C86" i="3"/>
  <c r="E85" i="3"/>
  <c r="C85" i="3"/>
  <c r="E84" i="3"/>
  <c r="C84" i="3"/>
  <c r="E83" i="3"/>
  <c r="C83" i="3"/>
  <c r="E82" i="3"/>
  <c r="C82" i="3"/>
  <c r="E81" i="3"/>
  <c r="C81" i="3"/>
  <c r="E80" i="3"/>
  <c r="C80" i="3"/>
  <c r="E79" i="3"/>
  <c r="C79" i="3"/>
  <c r="E78" i="3"/>
  <c r="C78" i="3"/>
  <c r="E77" i="3"/>
  <c r="C77" i="3"/>
  <c r="E76" i="3"/>
  <c r="C76" i="3"/>
  <c r="E75" i="3"/>
  <c r="C75" i="3"/>
  <c r="E74" i="3"/>
  <c r="C74" i="3"/>
  <c r="E73" i="3"/>
  <c r="C73" i="3"/>
  <c r="E72" i="3"/>
  <c r="C72" i="3"/>
  <c r="E71" i="3"/>
  <c r="C71" i="3"/>
  <c r="E70" i="3"/>
  <c r="C70" i="3"/>
  <c r="E69" i="3"/>
  <c r="C69" i="3"/>
  <c r="E68" i="3"/>
  <c r="C68" i="3"/>
  <c r="E67" i="3"/>
  <c r="C67" i="3"/>
  <c r="E66" i="3"/>
  <c r="C66" i="3"/>
  <c r="E65" i="3"/>
  <c r="C65" i="3"/>
  <c r="E64" i="3"/>
  <c r="C64" i="3"/>
  <c r="E63" i="3"/>
  <c r="C63" i="3"/>
  <c r="E62" i="3"/>
  <c r="C62" i="3"/>
  <c r="E61" i="3"/>
  <c r="C61" i="3"/>
  <c r="E60" i="3"/>
  <c r="C60" i="3"/>
  <c r="E59" i="3"/>
  <c r="C59" i="3"/>
  <c r="E58" i="3"/>
  <c r="C58" i="3"/>
  <c r="E57" i="3"/>
  <c r="C57" i="3"/>
  <c r="E56" i="3"/>
  <c r="C56" i="3"/>
  <c r="E55" i="3"/>
  <c r="C55" i="3"/>
  <c r="E54" i="3"/>
  <c r="C54" i="3"/>
  <c r="E53" i="3"/>
  <c r="C53" i="3"/>
  <c r="E52" i="3"/>
  <c r="C52" i="3"/>
  <c r="E51" i="3"/>
  <c r="C51" i="3"/>
  <c r="E50" i="3"/>
  <c r="C50" i="3"/>
  <c r="E49" i="3"/>
  <c r="C49" i="3"/>
  <c r="E48" i="3"/>
  <c r="C48" i="3"/>
  <c r="E47" i="3"/>
  <c r="C47" i="3"/>
  <c r="E46" i="3"/>
  <c r="C46" i="3"/>
  <c r="E45" i="3"/>
  <c r="C45" i="3"/>
  <c r="E44" i="3"/>
  <c r="C44" i="3"/>
  <c r="E43" i="3"/>
  <c r="C43" i="3"/>
  <c r="E42" i="3"/>
  <c r="C42" i="3"/>
  <c r="E41" i="3"/>
  <c r="C41" i="3"/>
  <c r="E40" i="3"/>
  <c r="C40" i="3"/>
  <c r="E39" i="3"/>
  <c r="C39" i="3"/>
  <c r="E38" i="3"/>
  <c r="C38" i="3"/>
  <c r="E37" i="3"/>
  <c r="C37" i="3"/>
  <c r="E36" i="3"/>
  <c r="C36" i="3"/>
  <c r="E35" i="3"/>
  <c r="C35" i="3"/>
  <c r="E34" i="3"/>
  <c r="C34" i="3"/>
  <c r="E33" i="3"/>
  <c r="C33" i="3"/>
  <c r="E32" i="3"/>
  <c r="C32" i="3"/>
  <c r="E31" i="3"/>
  <c r="C31" i="3"/>
  <c r="E30" i="3"/>
  <c r="C30" i="3"/>
  <c r="E29" i="3"/>
  <c r="C29" i="3"/>
  <c r="E28" i="3"/>
  <c r="C28" i="3"/>
  <c r="E27" i="3"/>
  <c r="C27" i="3"/>
  <c r="E26" i="3"/>
  <c r="C26" i="3"/>
  <c r="E25" i="3"/>
  <c r="C25" i="3"/>
  <c r="E24" i="3"/>
  <c r="C24" i="3"/>
  <c r="E23" i="3"/>
  <c r="C23" i="3"/>
  <c r="E22" i="3"/>
  <c r="C22" i="3"/>
  <c r="E21" i="3"/>
  <c r="C21" i="3"/>
  <c r="E20" i="3"/>
  <c r="C20" i="3"/>
  <c r="E19" i="3"/>
  <c r="C19" i="3"/>
  <c r="E18" i="3"/>
  <c r="C18" i="3"/>
  <c r="E17" i="3"/>
  <c r="C17" i="3"/>
  <c r="E16" i="3"/>
  <c r="C16" i="3"/>
  <c r="E15" i="3"/>
  <c r="C15" i="3"/>
  <c r="E14" i="3"/>
  <c r="C14" i="3"/>
  <c r="E13" i="3"/>
  <c r="C13" i="3"/>
  <c r="E12" i="3"/>
  <c r="C12" i="3"/>
  <c r="E11" i="3"/>
  <c r="C11" i="3"/>
  <c r="E10" i="3"/>
  <c r="C10" i="3"/>
  <c r="E9" i="3"/>
  <c r="C9" i="3"/>
  <c r="E8" i="3"/>
  <c r="C8" i="3"/>
  <c r="E7" i="3"/>
  <c r="C7" i="3"/>
  <c r="E6" i="3"/>
  <c r="C6" i="3"/>
  <c r="E5" i="3"/>
  <c r="C5" i="3"/>
  <c r="E4" i="3"/>
  <c r="C4" i="3"/>
  <c r="E3" i="3"/>
  <c r="C3" i="3"/>
  <c r="E2" i="3"/>
  <c r="C2" i="3"/>
  <c r="B63" i="2" l="1"/>
  <c r="V50" i="2"/>
</calcChain>
</file>

<file path=xl/sharedStrings.xml><?xml version="1.0" encoding="utf-8"?>
<sst xmlns="http://schemas.openxmlformats.org/spreadsheetml/2006/main" count="442" uniqueCount="340">
  <si>
    <t>Reisekostenabrechnung</t>
  </si>
  <si>
    <t>für Schiedsrichter</t>
  </si>
  <si>
    <t>Halle</t>
  </si>
  <si>
    <t>in</t>
  </si>
  <si>
    <t>Spielklasse</t>
  </si>
  <si>
    <t>am</t>
  </si>
  <si>
    <t>um</t>
  </si>
  <si>
    <t>Uhr</t>
  </si>
  <si>
    <t>Heimverein</t>
  </si>
  <si>
    <t>Gastverein</t>
  </si>
  <si>
    <t>Name</t>
  </si>
  <si>
    <t>Vorname</t>
  </si>
  <si>
    <t>Fahrtkosten:</t>
  </si>
  <si>
    <t>km - Fahrer</t>
  </si>
  <si>
    <t>km - Beifahrer</t>
  </si>
  <si>
    <t>öffentliche Verkehrsmittel ( Bahn / ÖPNV )</t>
  </si>
  <si>
    <t>Zuschlag für Wochentagsspiele</t>
  </si>
  <si>
    <t>sonstige Auslagen ( mit Beleg )</t>
  </si>
  <si>
    <t>Summe</t>
  </si>
  <si>
    <t>Gesamtsumme</t>
  </si>
  <si>
    <t>Betrag erhalten:</t>
  </si>
  <si>
    <t>Ort, Datum</t>
  </si>
  <si>
    <t>Unterschrift</t>
  </si>
  <si>
    <t>EDV-Nr.</t>
  </si>
  <si>
    <t>(siehe Tabellen)</t>
  </si>
  <si>
    <t xml:space="preserve">Wir versichern die Richtigkeit der vorgenannten Angaben und erklären, dass wir die erforderliche Steuererklärung selbst veranlassen. </t>
  </si>
  <si>
    <t>Die notwendigen Belege sind beigefügt bzw. lagen dem Verein zur Einsichtnahme vor.</t>
  </si>
  <si>
    <t xml:space="preserve"> Achtung: Getrennte Anreise nur mit Genehmigung des zuständigen Schiedsrichterwartes!</t>
  </si>
  <si>
    <t>Jugend</t>
  </si>
  <si>
    <t>A-Jugend m/w</t>
  </si>
  <si>
    <t>B-Jugend m/w</t>
  </si>
  <si>
    <t>Meisterschaftsspiel-Nr.</t>
  </si>
  <si>
    <t>männl. Jgd A</t>
  </si>
  <si>
    <t>männl. Jgd B</t>
  </si>
  <si>
    <t>männl. Jgd C</t>
  </si>
  <si>
    <t>männl. Jgd D</t>
  </si>
  <si>
    <t>weibl. Jgd A</t>
  </si>
  <si>
    <t>weibl. Jgd B</t>
  </si>
  <si>
    <t>weibl. Jgd C</t>
  </si>
  <si>
    <t>weibl. Jgd D</t>
  </si>
  <si>
    <t>Kehlbachhalle Everswinkel</t>
  </si>
  <si>
    <t>Rönnehalle Greven</t>
  </si>
  <si>
    <t>Stadtsporthalle Lengerich</t>
  </si>
  <si>
    <t>Dreifachsporthalle Lengerich</t>
  </si>
  <si>
    <t>Dreingauhalle Drensteinfurt</t>
  </si>
  <si>
    <t>Sporthalle Sassenberg</t>
  </si>
  <si>
    <t>Sporthalle Westbevern</t>
  </si>
  <si>
    <t>Schulzentrum Telgte</t>
  </si>
  <si>
    <t>Marienschule Warendorf</t>
  </si>
  <si>
    <t>Hans-Böckler-Schule Münster</t>
  </si>
  <si>
    <t>Zweifachsporthalle Lengerich</t>
  </si>
  <si>
    <t>Beverhalle Ostbevern</t>
  </si>
  <si>
    <t>Adolph-Kolping-Halle Münster</t>
  </si>
  <si>
    <t>Sporth. Sentruper Höhe Münster</t>
  </si>
  <si>
    <t>Zweifachsporthalle Havixbeck</t>
  </si>
  <si>
    <t>Sporthalle Albachten</t>
  </si>
  <si>
    <t>Vitus Sportcenter Everswinkel</t>
  </si>
  <si>
    <t>Ligen</t>
  </si>
  <si>
    <t>Adresse</t>
  </si>
  <si>
    <t>Schulzentrum Roxel II (Dreifachhalle)</t>
  </si>
  <si>
    <t>Mauritzgymnasium</t>
  </si>
  <si>
    <t>Sporthalle Münster-Ost (2) (Zweifachhalle)</t>
  </si>
  <si>
    <t>Sporthalle Freiherr-vom-Stein-Gymnasium</t>
  </si>
  <si>
    <t>Sporthalle Mosaikschule</t>
  </si>
  <si>
    <t>Schulzentrum Wolbeck Halle 2</t>
  </si>
  <si>
    <t>Schulzentrum Roxel I (Zweifach Halle)</t>
  </si>
  <si>
    <t>Schulzentrum Wolbeck Halle 1</t>
  </si>
  <si>
    <t>Halle am Schwimmbad Hiltrup</t>
  </si>
  <si>
    <t>Bezirksportstätten SZK Halle I</t>
  </si>
  <si>
    <t>Bezirksportstätten SZK Halle II</t>
  </si>
  <si>
    <t>Sporthalle Münster-Ost (Dreifachhalle)</t>
  </si>
  <si>
    <t>Sporthalle Gremmendorf</t>
  </si>
  <si>
    <t>Verbundschulhalle Everswinkel</t>
  </si>
  <si>
    <t>Emssporthalle Greven</t>
  </si>
  <si>
    <t>Ladbergen Sporthalle I</t>
  </si>
  <si>
    <t>Ladbergen Sporthalle II</t>
  </si>
  <si>
    <t>Westtorsporthalle Sendenhorst</t>
  </si>
  <si>
    <t>Realschule St.-Martin-Sporthalle Sendenhorst</t>
  </si>
  <si>
    <t>Sporthalle (2) im Sportpark Senden</t>
  </si>
  <si>
    <t>Neue Halle (1) im Sportpark Senden</t>
  </si>
  <si>
    <t>Sporth. Profil-Schule Ascheberg</t>
  </si>
  <si>
    <t>Schulzentrum Telgte - kl. Halle</t>
  </si>
  <si>
    <t>Schulzentrum Telgte - Neue Halle</t>
  </si>
  <si>
    <t>Sporthalle am Ölberg</t>
  </si>
  <si>
    <t>BW-Sportschule Warendorf A</t>
  </si>
  <si>
    <t>Baumberge Sporthalle Havixbeck</t>
  </si>
  <si>
    <t>Ort</t>
  </si>
  <si>
    <t>Ahaus</t>
  </si>
  <si>
    <t>Sporthalle Anne-Frank-Realschule</t>
  </si>
  <si>
    <t>Kivitstegge</t>
  </si>
  <si>
    <t>Hof zum Ahaus 8</t>
  </si>
  <si>
    <t>Sporthalle Vestert II</t>
  </si>
  <si>
    <t>Ascheberg</t>
  </si>
  <si>
    <t>Nordkirchener Straße 8</t>
  </si>
  <si>
    <t>Sporthalle Billerbeck</t>
  </si>
  <si>
    <t>Billerbeck</t>
  </si>
  <si>
    <t>Zum Alten Hof 1</t>
  </si>
  <si>
    <t>Sporthalle am Fredesteen</t>
  </si>
  <si>
    <t>Coesfeld</t>
  </si>
  <si>
    <t>Am Fredesteen</t>
  </si>
  <si>
    <t>Sporthalle I Schulzentrum</t>
  </si>
  <si>
    <t>Holtwicker Straße</t>
  </si>
  <si>
    <t>Sporthalle II Schulzentrum</t>
  </si>
  <si>
    <t>Drensteinfurt</t>
  </si>
  <si>
    <t>Sendenhorster Straße 15</t>
  </si>
  <si>
    <t>Emshalle Emsdetten</t>
  </si>
  <si>
    <t>Emsdetten</t>
  </si>
  <si>
    <t>Friedrichstraße 4</t>
  </si>
  <si>
    <t>Euregiohalle</t>
  </si>
  <si>
    <t>Albertstraße</t>
  </si>
  <si>
    <t>Martinum-Sporthalle</t>
  </si>
  <si>
    <t>Dahlmannsbusch 14</t>
  </si>
  <si>
    <t>Spiel- und Sporthalle</t>
  </si>
  <si>
    <t>Stauffenbergstraße</t>
  </si>
  <si>
    <t>Everswinkel</t>
  </si>
  <si>
    <t>Alverskirchener Straße 15</t>
  </si>
  <si>
    <t>Alverskirchener Straße 14</t>
  </si>
  <si>
    <t>Alverskirchener Straße 25</t>
  </si>
  <si>
    <t>Dreifachhalle Borkener Damm</t>
  </si>
  <si>
    <t>Gescher</t>
  </si>
  <si>
    <t>Am Borkener Damm</t>
  </si>
  <si>
    <t>Greven</t>
  </si>
  <si>
    <t>Lindenstraße 53</t>
  </si>
  <si>
    <t>Teichstraße 51</t>
  </si>
  <si>
    <t>Walgenbachsporthalle Reckenfeld</t>
  </si>
  <si>
    <t>Greven-Reckenfeld</t>
  </si>
  <si>
    <t>Wittlerdamm 45</t>
  </si>
  <si>
    <t>Gronau</t>
  </si>
  <si>
    <t>Sporthalle Epe</t>
  </si>
  <si>
    <t>Gasstraße 17</t>
  </si>
  <si>
    <t>Sporthalle I Laubstiege</t>
  </si>
  <si>
    <t>Laubstiege 23</t>
  </si>
  <si>
    <t>Sporthalle II Laubstiege</t>
  </si>
  <si>
    <t>Havixbeck</t>
  </si>
  <si>
    <t>Altenberger Straße 44</t>
  </si>
  <si>
    <t>Sporthalle Hopsten</t>
  </si>
  <si>
    <t>Hopsten</t>
  </si>
  <si>
    <t>Rüschendorfer Straße</t>
  </si>
  <si>
    <t>Harkenberghalle</t>
  </si>
  <si>
    <t>Hörstel</t>
  </si>
  <si>
    <t>Westfalenstraße</t>
  </si>
  <si>
    <t>Ludgerus-Sporthalle</t>
  </si>
  <si>
    <t>Ibbenbürener Straße</t>
  </si>
  <si>
    <t>Grüne Halle</t>
  </si>
  <si>
    <t>Hörstel-Riesenbeck</t>
  </si>
  <si>
    <t>Im Vogelsang</t>
  </si>
  <si>
    <t>Goethe Halle</t>
  </si>
  <si>
    <t>Ibbenbüren</t>
  </si>
  <si>
    <t>Wilhelmstraße 16</t>
  </si>
  <si>
    <t>Halle Bockraden</t>
  </si>
  <si>
    <t>Michaelschule</t>
  </si>
  <si>
    <t>Halle Ost am Sportzentrum</t>
  </si>
  <si>
    <t>Am Sportzentrum 22</t>
  </si>
  <si>
    <t>Halle West an der Realschule</t>
  </si>
  <si>
    <t>West-/Schulstrasse</t>
  </si>
  <si>
    <t>Kepler-Halle</t>
  </si>
  <si>
    <t>Wilhelmstraße 210</t>
  </si>
  <si>
    <t>Ladbergen</t>
  </si>
  <si>
    <t>Jahnstraße 1a</t>
  </si>
  <si>
    <t>Auf dem Rott 10</t>
  </si>
  <si>
    <t>Sporthalle Brigidenschule</t>
  </si>
  <si>
    <t>Legden</t>
  </si>
  <si>
    <t>Wibbeltstraße 15</t>
  </si>
  <si>
    <t>Lengerich</t>
  </si>
  <si>
    <t>Eduard-Lagemann-Straße 1</t>
  </si>
  <si>
    <t>Kirchpatt 39</t>
  </si>
  <si>
    <t>Bahnhofstraße 109</t>
  </si>
  <si>
    <t>Lienen-Kattenvenne</t>
  </si>
  <si>
    <t>Auf den Kämpen 2</t>
  </si>
  <si>
    <t>Halle Berentelg</t>
  </si>
  <si>
    <t>Mettingen</t>
  </si>
  <si>
    <t>Neuenkirchener Straße</t>
  </si>
  <si>
    <t>Tüöttensporthalle</t>
  </si>
  <si>
    <t>Nordstraße 39</t>
  </si>
  <si>
    <t>Münster</t>
  </si>
  <si>
    <t>Lotharinger Straße 30</t>
  </si>
  <si>
    <t>M.-von-Richthofen-Straße</t>
  </si>
  <si>
    <t>Ludwig-Erhard-Schule Münster</t>
  </si>
  <si>
    <t>Gut Insel 41</t>
  </si>
  <si>
    <t>Wersebeckmannweg 81</t>
  </si>
  <si>
    <t>Sentruper Straße 155</t>
  </si>
  <si>
    <t>Hohe Geist 7</t>
  </si>
  <si>
    <t>Dieckmannstraße 141</t>
  </si>
  <si>
    <t>Dieckmannstraße 131</t>
  </si>
  <si>
    <t>Sporthalle Peter-Wust-Schule</t>
  </si>
  <si>
    <t>Dingbängerweg 80</t>
  </si>
  <si>
    <t>Münster-Albachten</t>
  </si>
  <si>
    <t>Münster-Gremmendorf</t>
  </si>
  <si>
    <t>Anton-Knubel-Weg 24</t>
  </si>
  <si>
    <t>Münster-Hiltrup</t>
  </si>
  <si>
    <t>Westfalenstraße 201</t>
  </si>
  <si>
    <t>Münster-Kinderhaus</t>
  </si>
  <si>
    <t>von-Humboldt-Straße 2</t>
  </si>
  <si>
    <t>Münster-Roxel</t>
  </si>
  <si>
    <t>Tilbecker Straße 24</t>
  </si>
  <si>
    <t>Münster-Wolbeck</t>
  </si>
  <si>
    <t>von-Holte-Straße 56</t>
  </si>
  <si>
    <t>Sporthalle am Westfalenring</t>
  </si>
  <si>
    <t>Neuenkirchen</t>
  </si>
  <si>
    <t>Westfalenring 39</t>
  </si>
  <si>
    <t>Sporthalle Arnold-Janssen-Gymnasium</t>
  </si>
  <si>
    <t>Emsdettener Strasse 242</t>
  </si>
  <si>
    <t>Sporthalle Wichernschule</t>
  </si>
  <si>
    <t>Nordwalde</t>
  </si>
  <si>
    <t>Wichernstraße</t>
  </si>
  <si>
    <t>Sporthalle am Gymnasium</t>
  </si>
  <si>
    <t>Nottuln</t>
  </si>
  <si>
    <t>Dülmener Straße</t>
  </si>
  <si>
    <t>Ochtrup</t>
  </si>
  <si>
    <t>gegenüber Lindhorststraße 30</t>
  </si>
  <si>
    <t>Stadthalle Ochtrup</t>
  </si>
  <si>
    <t>Gronauer Straße</t>
  </si>
  <si>
    <t>Ostbevern</t>
  </si>
  <si>
    <t>Schulstraße 17</t>
  </si>
  <si>
    <t>Sporthalle Schulzentrum</t>
  </si>
  <si>
    <t>Recke</t>
  </si>
  <si>
    <t>Brookweg 7</t>
  </si>
  <si>
    <t>Sporthalle am Rathaus</t>
  </si>
  <si>
    <t>Reken</t>
  </si>
  <si>
    <t>Kirchstraße</t>
  </si>
  <si>
    <t>Sporthalle Erler Straße</t>
  </si>
  <si>
    <t>Rhade</t>
  </si>
  <si>
    <t>Erler Straße</t>
  </si>
  <si>
    <t>Rheine</t>
  </si>
  <si>
    <t>Kopernikussporthalle</t>
  </si>
  <si>
    <t>Schützenstraße</t>
  </si>
  <si>
    <t>Sporthalle Emsland-Gymnasium</t>
  </si>
  <si>
    <t>Bühnertstraße 120</t>
  </si>
  <si>
    <t>Schulzentrum Saerbeck</t>
  </si>
  <si>
    <t>Saerbeck</t>
  </si>
  <si>
    <t>Lindenstraße</t>
  </si>
  <si>
    <t>Sassenberg</t>
  </si>
  <si>
    <t>Herxfeld 1</t>
  </si>
  <si>
    <t>Sporthalle der Hauptschule</t>
  </si>
  <si>
    <t>Schöppingen</t>
  </si>
  <si>
    <t>Bergstiege</t>
  </si>
  <si>
    <t>Senden</t>
  </si>
  <si>
    <t>Bulderner Straße 13 b</t>
  </si>
  <si>
    <t>Bulderner Straße 13 c</t>
  </si>
  <si>
    <t>Sendenhorst</t>
  </si>
  <si>
    <t>Jahnstraße 13</t>
  </si>
  <si>
    <t>Westtor 31a</t>
  </si>
  <si>
    <t>Burgsporthalle</t>
  </si>
  <si>
    <t>Stadtlohn</t>
  </si>
  <si>
    <t>Burgstraße 29</t>
  </si>
  <si>
    <t>Sporthalle Geschwister-Scholl-Gymnasium</t>
  </si>
  <si>
    <t>Kreuzstraße 56</t>
  </si>
  <si>
    <t>Sporthalle an der Realschule</t>
  </si>
  <si>
    <t>Steinfurt-Borghorst</t>
  </si>
  <si>
    <t>Sporthalle Nicomedes</t>
  </si>
  <si>
    <t>Kapellenstrasse 6</t>
  </si>
  <si>
    <t>Dreifachhalle der Schule am Bagno</t>
  </si>
  <si>
    <t>Steinfurt-Burgsteinfurt</t>
  </si>
  <si>
    <t>Liedekerker Straße 64</t>
  </si>
  <si>
    <t>Kreissporthalle der Wirtschaftsschulen</t>
  </si>
  <si>
    <t>Gartenstraße</t>
  </si>
  <si>
    <t>Willibrordsporthalle</t>
  </si>
  <si>
    <t>Stegerwaldstraße 24</t>
  </si>
  <si>
    <t>Südlohn</t>
  </si>
  <si>
    <t>Telgte</t>
  </si>
  <si>
    <t>Aug.-Winkhaus-Straße 17</t>
  </si>
  <si>
    <t>Telgte-Westbevern</t>
  </si>
  <si>
    <t>Engeldamm 6</t>
  </si>
  <si>
    <t>Hamalandhalle</t>
  </si>
  <si>
    <t>Vreden</t>
  </si>
  <si>
    <t>Up de Bookholt</t>
  </si>
  <si>
    <t>Walberthalle</t>
  </si>
  <si>
    <t>Widukindstraße 21</t>
  </si>
  <si>
    <t>Warendorf</t>
  </si>
  <si>
    <t>Dr.-Rau-Allee</t>
  </si>
  <si>
    <t>Breslauer Straße</t>
  </si>
  <si>
    <t>Zweifachhalle Sportzentrum</t>
  </si>
  <si>
    <t>Wettringen</t>
  </si>
  <si>
    <t>EDV-Nr</t>
  </si>
  <si>
    <t>PLZ</t>
  </si>
  <si>
    <t>Straße</t>
  </si>
  <si>
    <t>Ausbleibezeit</t>
  </si>
  <si>
    <t>5,00 € / Std</t>
  </si>
  <si>
    <t>Spielleitung</t>
  </si>
  <si>
    <t>2,50 € / Spiel</t>
  </si>
  <si>
    <t>Männer / Frauen</t>
  </si>
  <si>
    <t>Testspiel</t>
  </si>
  <si>
    <t>Kreisklasse Männer</t>
  </si>
  <si>
    <t>Kreisklasse Frauen</t>
  </si>
  <si>
    <t>Kreispokal Männer</t>
  </si>
  <si>
    <t>Kreispokal Frauen</t>
  </si>
  <si>
    <t>Sporthalle Käthe-Kollwitz-Schule</t>
  </si>
  <si>
    <t>Gesamtschule Münster-Mitte</t>
  </si>
  <si>
    <t>Sporthalle Mathilde Anneke Gesamtschule</t>
  </si>
  <si>
    <t>Sporth. Münster-Albachten 3 fach</t>
  </si>
  <si>
    <t>Dreifachsporthalle</t>
  </si>
  <si>
    <t>Westerkappeln</t>
  </si>
  <si>
    <t>Sträterstraße 5</t>
  </si>
  <si>
    <t>Dirkes Allee</t>
  </si>
  <si>
    <t>Jüdefelderstraße 10 - 15</t>
  </si>
  <si>
    <t>Manfred-von-Richthofen-Straße 46</t>
  </si>
  <si>
    <t>M.-von-Richthofen-Straße 60</t>
  </si>
  <si>
    <t>Rudolf-Harbig-Straße 20</t>
  </si>
  <si>
    <t>Krummer Weg 36</t>
  </si>
  <si>
    <t>Osnabrücker Str. 27</t>
  </si>
  <si>
    <t>Friedhofstraße 20</t>
  </si>
  <si>
    <t>Turniere</t>
  </si>
  <si>
    <t>Ausbleibezeit (Std)</t>
  </si>
  <si>
    <t>je</t>
  </si>
  <si>
    <t>Anzahl Spiele</t>
  </si>
  <si>
    <t>Dauer (min)</t>
  </si>
  <si>
    <t>Spielleitungs-Entschädigung</t>
  </si>
  <si>
    <r>
      <t>(</t>
    </r>
    <r>
      <rPr>
        <sz val="9"/>
        <rFont val="Arial"/>
        <family val="2"/>
      </rPr>
      <t>alle Ligen, Mo - Fr</t>
    </r>
    <r>
      <rPr>
        <b/>
        <sz val="9"/>
        <rFont val="Arial"/>
        <family val="2"/>
      </rPr>
      <t xml:space="preserve"> außer Feiertage </t>
    </r>
    <r>
      <rPr>
        <sz val="9"/>
        <rFont val="Arial"/>
        <family val="2"/>
      </rPr>
      <t>Zuschlag + 10,- €</t>
    </r>
    <r>
      <rPr>
        <b/>
        <sz val="9"/>
        <rFont val="Arial"/>
        <family val="2"/>
      </rPr>
      <t>)</t>
    </r>
  </si>
  <si>
    <t>(z.B. Parkgebühren)</t>
  </si>
  <si>
    <t>PLZ + Wohnort ; Straße</t>
  </si>
  <si>
    <t>Kreispokal</t>
  </si>
  <si>
    <t>Turnierspiele</t>
  </si>
  <si>
    <t>Turnierspiel</t>
  </si>
  <si>
    <t>Kusenhook</t>
  </si>
  <si>
    <t>Uppenkampstiege 17</t>
  </si>
  <si>
    <t>Schillerstraße 95</t>
  </si>
  <si>
    <t>Dutumer Straße 15</t>
  </si>
  <si>
    <t>Elter Str. 27</t>
  </si>
  <si>
    <t>Emsdettener Straße 46</t>
  </si>
  <si>
    <t>Pfarrer-Becker-Straße 9</t>
  </si>
  <si>
    <t>Sporthalle Berufsschule</t>
  </si>
  <si>
    <t>Sporthalle Pascal Gymnasium</t>
  </si>
  <si>
    <t>Sporthalle Hansa-Berufskolleg</t>
  </si>
  <si>
    <t>Hummelbachhalle</t>
  </si>
  <si>
    <t>Sporthalle Kaufm. Schulen</t>
  </si>
  <si>
    <t>Sporthalle Euregio Gesamtschule II</t>
  </si>
  <si>
    <t>Jakobi Sporthalle Oeding</t>
  </si>
  <si>
    <t>Bezirksliga Münsterland Männer</t>
  </si>
  <si>
    <t>Bezirksliga Münsterland Frauen</t>
  </si>
  <si>
    <t>Kreisliga Münsterland Männer</t>
  </si>
  <si>
    <t>Kreisliga Münsterland Frauen</t>
  </si>
  <si>
    <t>+</t>
  </si>
  <si>
    <t>Schiedsrichter A</t>
  </si>
  <si>
    <t>Schiedsrichter B</t>
  </si>
  <si>
    <t>C-Jugend m/w</t>
  </si>
  <si>
    <t>D-Jugend m/w</t>
  </si>
  <si>
    <t>Bezirksliga Münsterland</t>
  </si>
  <si>
    <t>Kreisliga Münsterland</t>
  </si>
  <si>
    <t>Kreisklassen Münsterland</t>
  </si>
  <si>
    <t xml:space="preserve">   (*: 0,30 € ohne Versteuerung ; 0,08 € sind steuerpflichtig)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</si>
</sst>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.##0.00\ [$€-1]_-;\-* #.##0.00\ [$€-1]_-;_-* &quot;-&quot;??\ [$€-1]_-"/>
    <numFmt numFmtId="165" formatCode="h:mm"/>
    <numFmt numFmtId="166" formatCode="h:mm;@"/>
    <numFmt numFmtId="167" formatCode="#,##0.00\ &quot;€&quot;"/>
    <numFmt numFmtId="168" formatCode="#"/>
    <numFmt numFmtId="169" formatCode="&quot;( &quot;0.00&quot; € ) *&quot;"/>
  </numFmts>
  <fonts count="24" x14ac:knownFonts="1">
    <font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7"/>
      <name val="Arial Narrow"/>
      <family val="2"/>
    </font>
    <font>
      <b/>
      <sz val="18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9"/>
      <name val="Arial Narrow"/>
      <family val="2"/>
    </font>
    <font>
      <b/>
      <sz val="9"/>
      <name val="Arial"/>
      <family val="2"/>
    </font>
    <font>
      <b/>
      <sz val="9"/>
      <name val="Arial Narrow"/>
      <family val="2"/>
    </font>
    <font>
      <sz val="10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sz val="10"/>
      <color rgb="FF272829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sz val="12"/>
      <name val="Arial Narrow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0" borderId="0"/>
  </cellStyleXfs>
  <cellXfs count="156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15" fillId="0" borderId="0" xfId="0" applyFont="1"/>
    <xf numFmtId="0" fontId="7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Protection="1"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8" fillId="0" borderId="4" xfId="0" applyFont="1" applyBorder="1" applyAlignment="1" applyProtection="1">
      <alignment horizontal="left"/>
      <protection hidden="1"/>
    </xf>
    <xf numFmtId="0" fontId="3" fillId="0" borderId="5" xfId="0" applyFont="1" applyBorder="1" applyAlignment="1" applyProtection="1">
      <alignment horizontal="center" vertical="center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 applyProtection="1">
      <alignment horizontal="center" vertical="center"/>
      <protection hidden="1"/>
    </xf>
    <xf numFmtId="0" fontId="8" fillId="0" borderId="7" xfId="0" applyFont="1" applyBorder="1" applyAlignment="1" applyProtection="1">
      <alignment horizontal="left"/>
      <protection hidden="1"/>
    </xf>
    <xf numFmtId="0" fontId="8" fillId="0" borderId="9" xfId="0" applyFont="1" applyBorder="1" applyAlignment="1" applyProtection="1">
      <alignment horizontal="left"/>
      <protection hidden="1"/>
    </xf>
    <xf numFmtId="0" fontId="8" fillId="0" borderId="9" xfId="0" applyFont="1" applyBorder="1" applyAlignment="1" applyProtection="1">
      <alignment horizontal="left" vertical="center"/>
      <protection hidden="1"/>
    </xf>
    <xf numFmtId="0" fontId="7" fillId="0" borderId="10" xfId="0" applyFont="1" applyBorder="1" applyAlignment="1" applyProtection="1">
      <alignment vertical="center"/>
      <protection hidden="1"/>
    </xf>
    <xf numFmtId="0" fontId="9" fillId="0" borderId="1" xfId="0" applyFont="1" applyBorder="1" applyAlignment="1" applyProtection="1">
      <alignment vertical="center"/>
      <protection hidden="1"/>
    </xf>
    <xf numFmtId="0" fontId="9" fillId="0" borderId="1" xfId="0" applyFont="1" applyBorder="1" applyAlignment="1" applyProtection="1">
      <alignment horizontal="left"/>
      <protection hidden="1"/>
    </xf>
    <xf numFmtId="0" fontId="9" fillId="0" borderId="1" xfId="0" applyFont="1" applyBorder="1" applyProtection="1">
      <protection hidden="1"/>
    </xf>
    <xf numFmtId="0" fontId="3" fillId="0" borderId="11" xfId="0" applyFont="1" applyBorder="1" applyAlignment="1" applyProtection="1">
      <alignment horizontal="center" vertical="center"/>
      <protection hidden="1"/>
    </xf>
    <xf numFmtId="0" fontId="3" fillId="0" borderId="6" xfId="0" applyFont="1" applyBorder="1" applyAlignment="1" applyProtection="1">
      <alignment horizontal="center" vertical="center"/>
      <protection hidden="1"/>
    </xf>
    <xf numFmtId="0" fontId="9" fillId="0" borderId="8" xfId="0" applyFont="1" applyBorder="1" applyAlignment="1" applyProtection="1">
      <alignment horizontal="center" vertical="center"/>
      <protection hidden="1"/>
    </xf>
    <xf numFmtId="0" fontId="8" fillId="0" borderId="8" xfId="0" applyFont="1" applyBorder="1" applyAlignment="1" applyProtection="1">
      <alignment horizontal="center" vertical="center"/>
      <protection hidden="1"/>
    </xf>
    <xf numFmtId="0" fontId="3" fillId="0" borderId="10" xfId="0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7" fillId="0" borderId="8" xfId="0" applyFont="1" applyBorder="1" applyAlignment="1" applyProtection="1">
      <alignment horizontal="left" vertical="center"/>
      <protection hidden="1"/>
    </xf>
    <xf numFmtId="0" fontId="8" fillId="0" borderId="12" xfId="0" applyFont="1" applyBorder="1" applyAlignment="1" applyProtection="1">
      <alignment horizontal="left" vertical="center"/>
      <protection hidden="1"/>
    </xf>
    <xf numFmtId="0" fontId="9" fillId="0" borderId="6" xfId="0" applyFont="1" applyBorder="1" applyAlignment="1" applyProtection="1">
      <alignment horizontal="left" vertical="center"/>
      <protection hidden="1"/>
    </xf>
    <xf numFmtId="44" fontId="6" fillId="0" borderId="0" xfId="2" applyFont="1" applyBorder="1" applyAlignment="1" applyProtection="1">
      <alignment horizontal="right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vertical="center"/>
      <protection hidden="1"/>
    </xf>
    <xf numFmtId="0" fontId="1" fillId="0" borderId="6" xfId="0" applyFont="1" applyBorder="1" applyAlignment="1" applyProtection="1">
      <alignment vertical="center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>
      <alignment vertical="center" wrapText="1"/>
    </xf>
    <xf numFmtId="0" fontId="8" fillId="0" borderId="15" xfId="0" applyFont="1" applyBorder="1" applyAlignment="1" applyProtection="1">
      <alignment vertical="center"/>
      <protection hidden="1"/>
    </xf>
    <xf numFmtId="167" fontId="8" fillId="0" borderId="0" xfId="2" applyNumberFormat="1" applyFont="1" applyFill="1" applyBorder="1" applyAlignment="1" applyProtection="1">
      <alignment vertical="center"/>
      <protection hidden="1"/>
    </xf>
    <xf numFmtId="0" fontId="8" fillId="0" borderId="17" xfId="0" applyFont="1" applyBorder="1" applyAlignment="1" applyProtection="1">
      <alignment vertical="center"/>
      <protection hidden="1"/>
    </xf>
    <xf numFmtId="0" fontId="3" fillId="0" borderId="9" xfId="0" applyFont="1" applyBorder="1" applyAlignment="1">
      <alignment horizontal="center" vertical="center"/>
    </xf>
    <xf numFmtId="0" fontId="8" fillId="0" borderId="9" xfId="0" applyFont="1" applyBorder="1" applyAlignment="1" applyProtection="1">
      <alignment vertical="center"/>
      <protection hidden="1"/>
    </xf>
    <xf numFmtId="44" fontId="8" fillId="0" borderId="0" xfId="2" applyFont="1" applyFill="1" applyBorder="1" applyAlignment="1" applyProtection="1">
      <alignment vertical="center" wrapText="1"/>
      <protection hidden="1"/>
    </xf>
    <xf numFmtId="167" fontId="8" fillId="0" borderId="0" xfId="2" applyNumberFormat="1" applyFont="1" applyFill="1" applyBorder="1" applyAlignment="1" applyProtection="1">
      <alignment vertical="center" wrapText="1"/>
      <protection hidden="1"/>
    </xf>
    <xf numFmtId="0" fontId="8" fillId="0" borderId="15" xfId="0" applyFont="1" applyBorder="1" applyAlignment="1" applyProtection="1">
      <alignment horizontal="left" vertical="center" indent="1"/>
      <protection hidden="1"/>
    </xf>
    <xf numFmtId="0" fontId="20" fillId="0" borderId="0" xfId="0" applyFont="1"/>
    <xf numFmtId="0" fontId="20" fillId="0" borderId="0" xfId="0" applyFont="1" applyAlignment="1">
      <alignment horizontal="left" vertical="center"/>
    </xf>
    <xf numFmtId="165" fontId="20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3" fillId="2" borderId="6" xfId="0" applyFont="1" applyFill="1" applyBorder="1" applyAlignment="1" applyProtection="1">
      <alignment horizontal="center" vertical="center"/>
      <protection hidden="1"/>
    </xf>
    <xf numFmtId="0" fontId="7" fillId="2" borderId="8" xfId="0" applyFont="1" applyFill="1" applyBorder="1" applyAlignment="1" applyProtection="1">
      <alignment horizontal="left" vertical="center"/>
      <protection hidden="1"/>
    </xf>
    <xf numFmtId="0" fontId="9" fillId="2" borderId="6" xfId="0" applyFont="1" applyFill="1" applyBorder="1" applyAlignment="1" applyProtection="1">
      <alignment horizontal="left" vertical="center"/>
      <protection hidden="1"/>
    </xf>
    <xf numFmtId="0" fontId="3" fillId="2" borderId="0" xfId="0" applyFont="1" applyFill="1" applyAlignment="1">
      <alignment horizontal="center" vertical="center"/>
    </xf>
    <xf numFmtId="0" fontId="9" fillId="2" borderId="8" xfId="0" applyFont="1" applyFill="1" applyBorder="1" applyAlignment="1" applyProtection="1">
      <alignment horizontal="left" vertical="center"/>
      <protection hidden="1"/>
    </xf>
    <xf numFmtId="168" fontId="0" fillId="0" borderId="0" xfId="0" applyNumberFormat="1"/>
    <xf numFmtId="168" fontId="23" fillId="0" borderId="0" xfId="3" applyNumberFormat="1"/>
    <xf numFmtId="0" fontId="8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3" fillId="0" borderId="19" xfId="0" applyFont="1" applyBorder="1" applyAlignment="1">
      <alignment horizontal="center" vertical="center"/>
    </xf>
    <xf numFmtId="0" fontId="9" fillId="0" borderId="19" xfId="0" applyFont="1" applyBorder="1" applyAlignment="1" applyProtection="1">
      <alignment horizontal="center" vertical="center"/>
      <protection hidden="1"/>
    </xf>
    <xf numFmtId="0" fontId="9" fillId="0" borderId="19" xfId="0" applyFont="1" applyBorder="1" applyAlignment="1" applyProtection="1">
      <alignment horizontal="left" vertical="center"/>
      <protection hidden="1"/>
    </xf>
    <xf numFmtId="0" fontId="9" fillId="0" borderId="20" xfId="0" applyFont="1" applyBorder="1" applyAlignment="1" applyProtection="1">
      <alignment horizontal="center" vertical="center"/>
      <protection hidden="1"/>
    </xf>
    <xf numFmtId="0" fontId="9" fillId="0" borderId="21" xfId="0" applyFont="1" applyBorder="1" applyAlignment="1" applyProtection="1">
      <alignment horizontal="center" vertical="center"/>
      <protection hidden="1"/>
    </xf>
    <xf numFmtId="0" fontId="3" fillId="0" borderId="20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vertical="top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2" fillId="0" borderId="0" xfId="0" applyFont="1" applyAlignment="1" applyProtection="1">
      <alignment horizontal="left" vertical="center"/>
      <protection hidden="1"/>
    </xf>
    <xf numFmtId="0" fontId="3" fillId="0" borderId="22" xfId="0" applyFont="1" applyBorder="1" applyAlignment="1" applyProtection="1">
      <alignment horizontal="center" vertical="center"/>
      <protection hidden="1"/>
    </xf>
    <xf numFmtId="0" fontId="9" fillId="0" borderId="23" xfId="0" applyFont="1" applyBorder="1" applyAlignment="1" applyProtection="1">
      <alignment horizontal="center" vertical="center"/>
      <protection hidden="1"/>
    </xf>
    <xf numFmtId="0" fontId="9" fillId="0" borderId="24" xfId="0" applyFont="1" applyBorder="1" applyAlignment="1" applyProtection="1">
      <alignment horizontal="center" vertical="center"/>
      <protection hidden="1"/>
    </xf>
    <xf numFmtId="0" fontId="3" fillId="0" borderId="24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0" fontId="16" fillId="2" borderId="0" xfId="0" applyFont="1" applyFill="1" applyAlignment="1" applyProtection="1">
      <alignment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13" fillId="2" borderId="0" xfId="0" applyFont="1" applyFill="1" applyAlignment="1" applyProtection="1">
      <alignment vertical="center"/>
      <protection hidden="1"/>
    </xf>
    <xf numFmtId="0" fontId="10" fillId="2" borderId="0" xfId="0" applyFont="1" applyFill="1" applyAlignment="1" applyProtection="1">
      <alignment vertical="center"/>
      <protection hidden="1"/>
    </xf>
    <xf numFmtId="0" fontId="13" fillId="2" borderId="0" xfId="0" applyFont="1" applyFill="1" applyAlignment="1" applyProtection="1">
      <alignment horizontal="center" vertical="center"/>
      <protection hidden="1"/>
    </xf>
    <xf numFmtId="0" fontId="8" fillId="2" borderId="0" xfId="0" applyFont="1" applyFill="1" applyAlignment="1" applyProtection="1">
      <alignment vertical="center"/>
      <protection hidden="1"/>
    </xf>
    <xf numFmtId="0" fontId="9" fillId="2" borderId="0" xfId="0" applyFont="1" applyFill="1" applyAlignment="1" applyProtection="1">
      <alignment horizontal="left" vertical="center"/>
      <protection hidden="1"/>
    </xf>
    <xf numFmtId="0" fontId="9" fillId="0" borderId="22" xfId="0" applyFont="1" applyBorder="1" applyAlignment="1" applyProtection="1">
      <alignment horizontal="center" vertical="center"/>
      <protection hidden="1"/>
    </xf>
    <xf numFmtId="0" fontId="3" fillId="0" borderId="21" xfId="0" applyFont="1" applyBorder="1" applyAlignment="1" applyProtection="1">
      <alignment horizontal="center" vertical="center"/>
      <protection hidden="1"/>
    </xf>
    <xf numFmtId="0" fontId="7" fillId="0" borderId="20" xfId="0" applyFont="1" applyBorder="1" applyAlignment="1" applyProtection="1">
      <alignment horizontal="left"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left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3" fillId="0" borderId="21" xfId="0" applyFont="1" applyBorder="1" applyAlignment="1">
      <alignment horizontal="center" vertical="center"/>
    </xf>
    <xf numFmtId="0" fontId="3" fillId="0" borderId="6" xfId="0" applyFont="1" applyBorder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7" fillId="0" borderId="8" xfId="0" applyFont="1" applyBorder="1" applyAlignment="1" applyProtection="1">
      <alignment horizontal="left"/>
      <protection hidden="1"/>
    </xf>
    <xf numFmtId="0" fontId="3" fillId="0" borderId="0" xfId="0" applyFont="1" applyAlignment="1">
      <alignment horizontal="center"/>
    </xf>
    <xf numFmtId="0" fontId="20" fillId="0" borderId="0" xfId="0" applyFont="1" applyAlignment="1" applyProtection="1">
      <alignment horizontal="left" vertical="center"/>
      <protection hidden="1"/>
    </xf>
    <xf numFmtId="0" fontId="22" fillId="0" borderId="8" xfId="0" applyFont="1" applyBorder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167" fontId="19" fillId="2" borderId="9" xfId="2" applyNumberFormat="1" applyFont="1" applyFill="1" applyBorder="1" applyAlignment="1" applyProtection="1">
      <alignment horizontal="center" vertical="center"/>
      <protection hidden="1"/>
    </xf>
    <xf numFmtId="169" fontId="8" fillId="0" borderId="0" xfId="0" applyNumberFormat="1" applyFont="1" applyAlignment="1" applyProtection="1">
      <alignment horizontal="center" vertical="center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8" fillId="2" borderId="12" xfId="0" applyFont="1" applyFill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left" vertical="center"/>
      <protection locked="0"/>
    </xf>
    <xf numFmtId="167" fontId="19" fillId="0" borderId="9" xfId="2" applyNumberFormat="1" applyFont="1" applyBorder="1" applyAlignment="1" applyProtection="1">
      <alignment horizontal="right" vertical="center"/>
      <protection locked="0"/>
    </xf>
    <xf numFmtId="0" fontId="10" fillId="2" borderId="0" xfId="0" applyFont="1" applyFill="1" applyAlignment="1" applyProtection="1">
      <alignment horizontal="left" vertical="center"/>
      <protection hidden="1"/>
    </xf>
    <xf numFmtId="0" fontId="19" fillId="2" borderId="9" xfId="0" applyFont="1" applyFill="1" applyBorder="1" applyAlignment="1" applyProtection="1">
      <alignment horizontal="center" vertical="center"/>
      <protection locked="0"/>
    </xf>
    <xf numFmtId="167" fontId="19" fillId="2" borderId="9" xfId="2" applyNumberFormat="1" applyFont="1" applyFill="1" applyBorder="1" applyAlignment="1" applyProtection="1">
      <alignment horizontal="right" vertic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8" fillId="0" borderId="12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0" fillId="0" borderId="19" xfId="0" applyFont="1" applyBorder="1" applyAlignment="1" applyProtection="1">
      <alignment horizontal="center" vertical="center"/>
      <protection hidden="1"/>
    </xf>
    <xf numFmtId="0" fontId="11" fillId="0" borderId="9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hidden="1"/>
    </xf>
    <xf numFmtId="0" fontId="6" fillId="0" borderId="13" xfId="0" applyFont="1" applyBorder="1" applyAlignment="1" applyProtection="1">
      <alignment horizontal="center" vertical="center"/>
      <protection hidden="1"/>
    </xf>
    <xf numFmtId="0" fontId="6" fillId="0" borderId="12" xfId="0" applyFont="1" applyBorder="1" applyAlignment="1" applyProtection="1">
      <alignment horizontal="center" vertical="center"/>
      <protection hidden="1"/>
    </xf>
    <xf numFmtId="0" fontId="6" fillId="0" borderId="14" xfId="0" applyFont="1" applyBorder="1" applyAlignment="1" applyProtection="1">
      <alignment horizontal="center" vertical="center"/>
      <protection hidden="1"/>
    </xf>
    <xf numFmtId="0" fontId="8" fillId="0" borderId="12" xfId="0" applyFont="1" applyBorder="1" applyAlignment="1" applyProtection="1">
      <alignment horizontal="left" vertical="center"/>
      <protection hidden="1"/>
    </xf>
    <xf numFmtId="0" fontId="6" fillId="0" borderId="4" xfId="0" applyFont="1" applyBorder="1" applyAlignment="1" applyProtection="1">
      <alignment horizontal="left" vertical="center"/>
      <protection locked="0"/>
    </xf>
    <xf numFmtId="0" fontId="8" fillId="0" borderId="7" xfId="0" applyFont="1" applyBorder="1" applyProtection="1">
      <protection hidden="1"/>
    </xf>
    <xf numFmtId="0" fontId="6" fillId="0" borderId="7" xfId="0" applyFont="1" applyBorder="1" applyAlignment="1" applyProtection="1">
      <alignment horizontal="center" vertical="center"/>
      <protection locked="0"/>
    </xf>
    <xf numFmtId="14" fontId="6" fillId="0" borderId="9" xfId="0" applyNumberFormat="1" applyFont="1" applyBorder="1" applyAlignment="1" applyProtection="1">
      <alignment horizontal="center" vertical="center"/>
      <protection locked="0"/>
    </xf>
    <xf numFmtId="166" fontId="6" fillId="0" borderId="9" xfId="0" applyNumberFormat="1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left"/>
      <protection hidden="1"/>
    </xf>
    <xf numFmtId="0" fontId="8" fillId="0" borderId="4" xfId="0" applyFont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167" fontId="8" fillId="0" borderId="0" xfId="2" applyNumberFormat="1" applyFont="1" applyFill="1" applyBorder="1" applyAlignment="1" applyProtection="1">
      <alignment horizontal="center" vertical="center" wrapText="1"/>
      <protection hidden="1"/>
    </xf>
    <xf numFmtId="167" fontId="8" fillId="0" borderId="16" xfId="2" applyNumberFormat="1" applyFont="1" applyFill="1" applyBorder="1" applyAlignment="1" applyProtection="1">
      <alignment horizontal="center" vertical="center" wrapText="1"/>
      <protection hidden="1"/>
    </xf>
    <xf numFmtId="167" fontId="8" fillId="0" borderId="9" xfId="2" applyNumberFormat="1" applyFont="1" applyFill="1" applyBorder="1" applyAlignment="1" applyProtection="1">
      <alignment horizontal="center" vertical="center" wrapText="1"/>
      <protection hidden="1"/>
    </xf>
    <xf numFmtId="167" fontId="8" fillId="0" borderId="18" xfId="2" applyNumberFormat="1" applyFont="1" applyFill="1" applyBorder="1" applyAlignment="1" applyProtection="1">
      <alignment horizontal="center" vertical="center" wrapText="1"/>
      <protection hidden="1"/>
    </xf>
    <xf numFmtId="0" fontId="6" fillId="0" borderId="15" xfId="0" applyFont="1" applyBorder="1" applyAlignment="1" applyProtection="1">
      <alignment horizontal="center" vertical="center"/>
      <protection hidden="1"/>
    </xf>
    <xf numFmtId="0" fontId="6" fillId="0" borderId="16" xfId="0" applyFont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horizontal="center" vertical="center"/>
      <protection hidden="1"/>
    </xf>
    <xf numFmtId="167" fontId="8" fillId="0" borderId="0" xfId="2" applyNumberFormat="1" applyFont="1" applyFill="1" applyBorder="1" applyAlignment="1" applyProtection="1">
      <alignment horizontal="left" vertical="center" wrapText="1" indent="2"/>
      <protection hidden="1"/>
    </xf>
    <xf numFmtId="167" fontId="8" fillId="0" borderId="16" xfId="2" applyNumberFormat="1" applyFont="1" applyFill="1" applyBorder="1" applyAlignment="1" applyProtection="1">
      <alignment horizontal="left" vertical="center" wrapText="1" indent="2"/>
      <protection hidden="1"/>
    </xf>
    <xf numFmtId="167" fontId="8" fillId="0" borderId="9" xfId="2" applyNumberFormat="1" applyFont="1" applyFill="1" applyBorder="1" applyAlignment="1" applyProtection="1">
      <alignment horizontal="left" vertical="center" wrapText="1" indent="2"/>
      <protection hidden="1"/>
    </xf>
    <xf numFmtId="167" fontId="8" fillId="0" borderId="18" xfId="2" applyNumberFormat="1" applyFont="1" applyFill="1" applyBorder="1" applyAlignment="1" applyProtection="1">
      <alignment horizontal="left" vertical="center" wrapText="1" indent="2"/>
      <protection hidden="1"/>
    </xf>
    <xf numFmtId="0" fontId="8" fillId="0" borderId="13" xfId="0" applyFont="1" applyBorder="1" applyAlignment="1" applyProtection="1">
      <alignment horizontal="center" vertical="center"/>
      <protection hidden="1"/>
    </xf>
    <xf numFmtId="0" fontId="8" fillId="0" borderId="14" xfId="0" applyFont="1" applyBorder="1" applyAlignment="1" applyProtection="1">
      <alignment horizontal="center" vertical="center"/>
      <protection hidden="1"/>
    </xf>
    <xf numFmtId="0" fontId="20" fillId="0" borderId="17" xfId="0" applyFont="1" applyBorder="1" applyAlignment="1" applyProtection="1">
      <alignment horizontal="center" vertical="center"/>
      <protection locked="0"/>
    </xf>
    <xf numFmtId="0" fontId="20" fillId="0" borderId="18" xfId="0" applyFont="1" applyBorder="1" applyAlignment="1" applyProtection="1">
      <alignment horizontal="center" vertical="center"/>
      <protection locked="0"/>
    </xf>
  </cellXfs>
  <cellStyles count="4">
    <cellStyle name="Euro" xfId="1" xr:uid="{00000000-0005-0000-0000-000000000000}"/>
    <cellStyle name="Standard" xfId="0" builtinId="0"/>
    <cellStyle name="Standard 2" xfId="3" xr:uid="{988FBE5E-D4F0-401B-BEA9-702DE69360B7}"/>
    <cellStyle name="Währung" xfId="2" builtinId="4"/>
  </cellStyles>
  <dxfs count="53">
    <dxf>
      <font>
        <strike val="0"/>
        <color theme="0"/>
      </font>
      <fill>
        <patternFill patternType="none">
          <bgColor auto="1"/>
        </patternFill>
      </fill>
    </dxf>
    <dxf>
      <font>
        <strike val="0"/>
        <color theme="0"/>
      </font>
      <fill>
        <patternFill patternType="none">
          <bgColor auto="1"/>
        </patternFill>
      </fill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  <fill>
        <patternFill patternType="none">
          <bgColor auto="1"/>
        </patternFill>
      </fill>
    </dxf>
    <dxf>
      <font>
        <strike val="0"/>
        <color theme="0"/>
      </font>
      <fill>
        <patternFill patternType="none">
          <bgColor auto="1"/>
        </patternFill>
      </fill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b/>
        <i val="0"/>
        <strike val="0"/>
        <color rgb="FFFF0000"/>
      </font>
    </dxf>
    <dxf>
      <font>
        <strike val="0"/>
        <color theme="0"/>
      </font>
      <fill>
        <patternFill patternType="none">
          <bgColor auto="1"/>
        </patternFill>
      </fill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color rgb="FFFF000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strike val="0"/>
        <color theme="0"/>
      </font>
      <fill>
        <patternFill patternType="none">
          <bgColor auto="1"/>
        </patternFill>
      </fill>
    </dxf>
    <dxf>
      <font>
        <strike val="0"/>
        <color theme="0"/>
      </font>
      <fill>
        <patternFill patternType="none">
          <bgColor auto="1"/>
        </patternFill>
      </fill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  <dxf>
      <font>
        <b/>
        <i val="0"/>
        <strike val="0"/>
        <color theme="1"/>
      </font>
    </dxf>
    <dxf>
      <font>
        <strike val="0"/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276225</xdr:colOff>
      <xdr:row>0</xdr:row>
      <xdr:rowOff>0</xdr:rowOff>
    </xdr:from>
    <xdr:to>
      <xdr:col>25</xdr:col>
      <xdr:colOff>95250</xdr:colOff>
      <xdr:row>5</xdr:row>
      <xdr:rowOff>101720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86475" y="0"/>
          <a:ext cx="2352675" cy="958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9525</xdr:rowOff>
    </xdr:from>
    <xdr:to>
      <xdr:col>3</xdr:col>
      <xdr:colOff>38100</xdr:colOff>
      <xdr:row>4</xdr:row>
      <xdr:rowOff>142875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9525"/>
          <a:ext cx="89535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D70"/>
  <sheetViews>
    <sheetView showGridLines="0" tabSelected="1" zoomScaleNormal="100" workbookViewId="0">
      <selection activeCell="P6" sqref="P6:S6"/>
    </sheetView>
  </sheetViews>
  <sheetFormatPr baseColWidth="10" defaultColWidth="11.42578125" defaultRowHeight="9" x14ac:dyDescent="0.2"/>
  <cols>
    <col min="1" max="1" width="2.28515625" style="1" customWidth="1"/>
    <col min="2" max="12" width="5.42578125" style="1" customWidth="1"/>
    <col min="13" max="14" width="1.7109375" style="1" customWidth="1"/>
    <col min="15" max="25" width="5.42578125" style="1" customWidth="1"/>
    <col min="26" max="26" width="2.28515625" style="1" customWidth="1"/>
    <col min="27" max="29" width="4.7109375" style="1" customWidth="1"/>
    <col min="30" max="16384" width="11.42578125" style="1"/>
  </cols>
  <sheetData>
    <row r="1" spans="1:30" ht="14.1" customHeight="1" x14ac:dyDescent="0.2">
      <c r="A1" s="145" t="s">
        <v>0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</row>
    <row r="2" spans="1:30" ht="14.1" customHeight="1" x14ac:dyDescent="0.2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</row>
    <row r="3" spans="1:30" ht="14.1" customHeight="1" x14ac:dyDescent="0.2">
      <c r="A3" s="145" t="s">
        <v>1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</row>
    <row r="4" spans="1:30" ht="14.1" customHeight="1" x14ac:dyDescent="0.2">
      <c r="A4" s="145"/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</row>
    <row r="5" spans="1:30" ht="14.1" customHeight="1" thickBot="1" x14ac:dyDescent="0.25">
      <c r="A5" s="2"/>
      <c r="B5" s="3"/>
      <c r="C5" s="2"/>
      <c r="D5" s="2"/>
      <c r="E5" s="2"/>
      <c r="F5" s="2"/>
      <c r="G5" s="2"/>
      <c r="H5" s="2"/>
      <c r="I5" s="2"/>
      <c r="J5" s="2"/>
      <c r="K5" s="2"/>
      <c r="L5" s="4"/>
      <c r="M5" s="4"/>
      <c r="P5" s="38"/>
      <c r="Q5" s="38"/>
      <c r="R5" s="38"/>
      <c r="S5" s="38"/>
      <c r="T5" s="38"/>
      <c r="U5" s="38"/>
      <c r="V5" s="38"/>
      <c r="W5" s="5"/>
      <c r="X5" s="5"/>
      <c r="Y5" s="5"/>
      <c r="Z5" s="5"/>
    </row>
    <row r="6" spans="1:30" ht="24.95" customHeight="1" thickTop="1" x14ac:dyDescent="0.25">
      <c r="A6" s="7"/>
      <c r="B6" s="131" t="s">
        <v>31</v>
      </c>
      <c r="C6" s="131"/>
      <c r="D6" s="131"/>
      <c r="E6" s="131"/>
      <c r="F6" s="132"/>
      <c r="G6" s="132"/>
      <c r="H6" s="132"/>
      <c r="I6" s="132"/>
      <c r="J6" s="132"/>
      <c r="K6" s="132"/>
      <c r="L6" s="132"/>
      <c r="M6" s="8"/>
      <c r="N6" s="9"/>
      <c r="O6" s="10" t="s">
        <v>2</v>
      </c>
      <c r="P6" s="133"/>
      <c r="Q6" s="134"/>
      <c r="R6" s="134"/>
      <c r="S6" s="134"/>
      <c r="T6" s="131" t="s">
        <v>23</v>
      </c>
      <c r="U6" s="131"/>
      <c r="V6" s="125"/>
      <c r="W6" s="125"/>
      <c r="X6" s="125"/>
      <c r="Y6" s="125"/>
      <c r="Z6" s="11"/>
    </row>
    <row r="7" spans="1:30" ht="24.95" customHeight="1" x14ac:dyDescent="0.2">
      <c r="A7" s="12"/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60"/>
      <c r="N7" s="60"/>
      <c r="O7" s="95" t="s">
        <v>3</v>
      </c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3"/>
      <c r="AD7"/>
    </row>
    <row r="8" spans="1:30" ht="24.95" customHeight="1" x14ac:dyDescent="0.2">
      <c r="A8" s="12"/>
      <c r="B8" s="126" t="s">
        <v>4</v>
      </c>
      <c r="C8" s="126"/>
      <c r="D8" s="127"/>
      <c r="E8" s="127"/>
      <c r="F8" s="127"/>
      <c r="G8" s="127"/>
      <c r="H8" s="127"/>
      <c r="I8" s="127"/>
      <c r="J8" s="127"/>
      <c r="K8" s="127"/>
      <c r="L8" s="127"/>
      <c r="M8" s="96"/>
      <c r="N8" s="60"/>
      <c r="O8" s="14" t="s">
        <v>5</v>
      </c>
      <c r="P8" s="128"/>
      <c r="Q8" s="128"/>
      <c r="R8" s="128"/>
      <c r="S8" s="128"/>
      <c r="T8" s="15" t="s">
        <v>6</v>
      </c>
      <c r="U8" s="129"/>
      <c r="V8" s="129"/>
      <c r="W8" s="129"/>
      <c r="X8" s="130" t="s">
        <v>7</v>
      </c>
      <c r="Y8" s="130"/>
      <c r="Z8" s="13"/>
      <c r="AC8" s="6"/>
      <c r="AD8"/>
    </row>
    <row r="9" spans="1:30" ht="20.25" customHeight="1" x14ac:dyDescent="0.2">
      <c r="A9" s="12"/>
      <c r="B9" s="130" t="s">
        <v>8</v>
      </c>
      <c r="C9" s="130"/>
      <c r="D9" s="127"/>
      <c r="E9" s="127"/>
      <c r="F9" s="127"/>
      <c r="G9" s="127"/>
      <c r="H9" s="127"/>
      <c r="I9" s="127"/>
      <c r="J9" s="127"/>
      <c r="K9" s="127"/>
      <c r="L9" s="127"/>
      <c r="M9" s="96"/>
      <c r="N9" s="60"/>
      <c r="O9" s="15" t="s">
        <v>9</v>
      </c>
      <c r="P9" s="16"/>
      <c r="Q9" s="127"/>
      <c r="R9" s="127"/>
      <c r="S9" s="127"/>
      <c r="T9" s="127"/>
      <c r="U9" s="127"/>
      <c r="V9" s="127"/>
      <c r="W9" s="127"/>
      <c r="X9" s="127"/>
      <c r="Y9" s="127"/>
      <c r="Z9" s="13"/>
      <c r="AC9"/>
    </row>
    <row r="10" spans="1:30" ht="8.25" customHeight="1" thickBot="1" x14ac:dyDescent="0.3">
      <c r="A10" s="17"/>
      <c r="B10" s="18"/>
      <c r="C10" s="19"/>
      <c r="D10" s="20"/>
      <c r="E10" s="20"/>
      <c r="F10" s="20"/>
      <c r="G10" s="20"/>
      <c r="H10" s="19"/>
      <c r="I10" s="19"/>
      <c r="J10" s="19"/>
      <c r="K10" s="19"/>
      <c r="L10" s="19"/>
      <c r="M10" s="19"/>
      <c r="N10" s="18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18"/>
      <c r="Z10" s="21"/>
      <c r="AC10"/>
    </row>
    <row r="11" spans="1:30" ht="7.5" customHeight="1" thickTop="1" x14ac:dyDescent="0.2">
      <c r="A11" s="22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23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3"/>
      <c r="AC11"/>
    </row>
    <row r="12" spans="1:30" ht="20.25" customHeight="1" x14ac:dyDescent="0.2">
      <c r="A12" s="22"/>
      <c r="B12" s="112" t="s">
        <v>332</v>
      </c>
      <c r="C12" s="112"/>
      <c r="D12" s="112"/>
      <c r="E12" s="112"/>
      <c r="F12" s="112"/>
      <c r="G12" s="112"/>
      <c r="H12" s="112"/>
      <c r="I12" s="60"/>
      <c r="J12" s="60"/>
      <c r="K12" s="60"/>
      <c r="L12" s="60"/>
      <c r="M12" s="23"/>
      <c r="N12" s="60"/>
      <c r="O12" s="112" t="s">
        <v>333</v>
      </c>
      <c r="P12" s="112"/>
      <c r="Q12" s="112"/>
      <c r="R12" s="112"/>
      <c r="S12" s="112"/>
      <c r="T12" s="112"/>
      <c r="U12" s="112"/>
      <c r="V12" s="60"/>
      <c r="W12" s="60"/>
      <c r="X12" s="60"/>
      <c r="Y12" s="60"/>
      <c r="Z12" s="13"/>
      <c r="AC12"/>
    </row>
    <row r="13" spans="1:30" ht="20.25" customHeight="1" x14ac:dyDescent="0.2">
      <c r="A13" s="22"/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23"/>
      <c r="N13" s="60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3"/>
    </row>
    <row r="14" spans="1:30" ht="10.5" customHeight="1" x14ac:dyDescent="0.2">
      <c r="A14" s="22"/>
      <c r="B14" s="124" t="s">
        <v>10</v>
      </c>
      <c r="C14" s="124"/>
      <c r="D14" s="124"/>
      <c r="E14" s="124"/>
      <c r="F14" s="124"/>
      <c r="G14" s="124" t="s">
        <v>11</v>
      </c>
      <c r="H14" s="124"/>
      <c r="I14" s="124"/>
      <c r="J14" s="124"/>
      <c r="K14" s="124"/>
      <c r="L14" s="124"/>
      <c r="M14" s="24"/>
      <c r="N14" s="59"/>
      <c r="O14" s="124" t="s">
        <v>10</v>
      </c>
      <c r="P14" s="124"/>
      <c r="Q14" s="124"/>
      <c r="R14" s="124"/>
      <c r="S14" s="124"/>
      <c r="T14" s="124" t="s">
        <v>11</v>
      </c>
      <c r="U14" s="124"/>
      <c r="V14" s="124"/>
      <c r="W14" s="124"/>
      <c r="X14" s="124"/>
      <c r="Y14" s="124"/>
      <c r="Z14" s="13"/>
    </row>
    <row r="15" spans="1:30" ht="21.95" customHeight="1" x14ac:dyDescent="0.2">
      <c r="A15" s="22"/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24"/>
      <c r="N15" s="59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3"/>
    </row>
    <row r="16" spans="1:30" ht="10.5" customHeight="1" x14ac:dyDescent="0.2">
      <c r="A16" s="22"/>
      <c r="B16" s="124" t="s">
        <v>309</v>
      </c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24"/>
      <c r="N16" s="59"/>
      <c r="O16" s="124" t="s">
        <v>309</v>
      </c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3"/>
    </row>
    <row r="17" spans="1:26" ht="7.5" customHeight="1" thickBot="1" x14ac:dyDescent="0.25">
      <c r="A17" s="22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23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13"/>
    </row>
    <row r="18" spans="1:26" ht="7.5" customHeight="1" x14ac:dyDescent="0.2">
      <c r="A18" s="97"/>
      <c r="B18" s="61"/>
      <c r="C18" s="62"/>
      <c r="D18" s="63"/>
      <c r="E18" s="62"/>
      <c r="F18" s="62"/>
      <c r="G18" s="62"/>
      <c r="H18" s="62"/>
      <c r="I18" s="62"/>
      <c r="J18" s="62"/>
      <c r="K18" s="62"/>
      <c r="L18" s="62"/>
      <c r="M18" s="64"/>
      <c r="N18" s="65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6"/>
    </row>
    <row r="19" spans="1:26" ht="13.5" x14ac:dyDescent="0.2">
      <c r="A19" s="22"/>
      <c r="B19" s="67" t="s">
        <v>12</v>
      </c>
      <c r="C19" s="60"/>
      <c r="D19" s="68" t="s">
        <v>339</v>
      </c>
      <c r="E19" s="60"/>
      <c r="H19" s="60"/>
      <c r="I19" s="60"/>
      <c r="J19" s="60"/>
      <c r="K19" s="60"/>
      <c r="L19" s="60"/>
      <c r="M19" s="13"/>
      <c r="N19" s="29"/>
      <c r="O19" s="67" t="s">
        <v>12</v>
      </c>
      <c r="P19" s="60"/>
      <c r="Q19" s="68" t="s">
        <v>339</v>
      </c>
      <c r="R19" s="60"/>
      <c r="S19" s="60"/>
      <c r="T19" s="60"/>
      <c r="U19" s="60"/>
      <c r="V19" s="60"/>
      <c r="W19" s="60"/>
      <c r="X19" s="60"/>
      <c r="Y19" s="60"/>
      <c r="Z19" s="13"/>
    </row>
    <row r="20" spans="1:26" ht="13.5" x14ac:dyDescent="0.2">
      <c r="A20" s="22"/>
      <c r="B20" s="152" t="s">
        <v>13</v>
      </c>
      <c r="C20" s="153"/>
      <c r="D20" s="68"/>
      <c r="E20" s="152" t="s">
        <v>13</v>
      </c>
      <c r="F20" s="153"/>
      <c r="G20" s="60"/>
      <c r="H20" s="152" t="s">
        <v>14</v>
      </c>
      <c r="I20" s="153"/>
      <c r="J20" s="60"/>
      <c r="K20" s="60"/>
      <c r="L20" s="60"/>
      <c r="M20" s="13"/>
      <c r="N20" s="29"/>
      <c r="O20" s="152" t="s">
        <v>13</v>
      </c>
      <c r="P20" s="153"/>
      <c r="Q20" s="68"/>
      <c r="R20" s="152" t="s">
        <v>13</v>
      </c>
      <c r="S20" s="153"/>
      <c r="T20" s="60"/>
      <c r="U20" s="152" t="s">
        <v>14</v>
      </c>
      <c r="V20" s="153"/>
      <c r="W20" s="60"/>
      <c r="X20" s="60"/>
      <c r="Y20" s="60"/>
      <c r="Z20" s="13"/>
    </row>
    <row r="21" spans="1:26" ht="15.75" x14ac:dyDescent="0.2">
      <c r="A21" s="22"/>
      <c r="B21" s="154"/>
      <c r="C21" s="155"/>
      <c r="D21" s="69"/>
      <c r="E21" s="154" t="str">
        <f>IF(B21&gt;0,B21,"")</f>
        <v/>
      </c>
      <c r="F21" s="155"/>
      <c r="G21" s="69"/>
      <c r="H21" s="154"/>
      <c r="I21" s="155"/>
      <c r="J21" s="103"/>
      <c r="K21" s="69"/>
      <c r="L21" s="69"/>
      <c r="M21" s="104"/>
      <c r="N21" s="105"/>
      <c r="O21" s="154"/>
      <c r="P21" s="155"/>
      <c r="Q21" s="69"/>
      <c r="R21" s="154" t="str">
        <f>IF(O21&gt;0,O21,"")</f>
        <v/>
      </c>
      <c r="S21" s="155"/>
      <c r="T21" s="69"/>
      <c r="U21" s="154"/>
      <c r="V21" s="155"/>
      <c r="W21" s="103"/>
      <c r="X21" s="69"/>
      <c r="Y21" s="69"/>
      <c r="Z21" s="13"/>
    </row>
    <row r="22" spans="1:26" ht="7.5" customHeight="1" x14ac:dyDescent="0.2">
      <c r="A22" s="22"/>
      <c r="J22" s="70"/>
      <c r="M22" s="30"/>
      <c r="N22" s="71"/>
      <c r="W22" s="70"/>
      <c r="Z22" s="30"/>
    </row>
    <row r="23" spans="1:26" ht="19.5" customHeight="1" x14ac:dyDescent="0.2">
      <c r="A23" s="22"/>
      <c r="B23" s="106" t="str">
        <f>IF(B13&gt;"a",B21*B24,"")</f>
        <v/>
      </c>
      <c r="C23" s="106"/>
      <c r="D23" s="69" t="s">
        <v>331</v>
      </c>
      <c r="E23" s="106" t="str">
        <f>IFERROR(IF(B13&gt;"a",E21*E24,""),"")</f>
        <v/>
      </c>
      <c r="F23" s="106"/>
      <c r="G23" s="69" t="s">
        <v>331</v>
      </c>
      <c r="H23" s="106" t="str">
        <f>IF(B13&gt;"a",H21*H24,"")</f>
        <v/>
      </c>
      <c r="I23" s="106"/>
      <c r="J23" s="70"/>
      <c r="K23" s="106" t="str">
        <f>IF(B13&gt;"a",(IFERROR(B23+E23+H23,"")),"")</f>
        <v/>
      </c>
      <c r="L23" s="106"/>
      <c r="M23" s="30"/>
      <c r="N23" s="71"/>
      <c r="O23" s="106" t="str">
        <f>IF(O13&gt;"a",O21*O24,"")</f>
        <v/>
      </c>
      <c r="P23" s="106"/>
      <c r="Q23" s="69" t="s">
        <v>331</v>
      </c>
      <c r="R23" s="106" t="str">
        <f>IFERROR(IF(O13&gt;"a",R21*R24,""),"")</f>
        <v/>
      </c>
      <c r="S23" s="106"/>
      <c r="T23" s="69" t="s">
        <v>331</v>
      </c>
      <c r="U23" s="106" t="str">
        <f>IF(O13&gt;"a",U21*U24,"")</f>
        <v/>
      </c>
      <c r="V23" s="106"/>
      <c r="W23" s="70"/>
      <c r="X23" s="106" t="str">
        <f>IF(O13&gt;"a",(IFERROR(O23+R23+U23,"")),"")</f>
        <v/>
      </c>
      <c r="Y23" s="106"/>
      <c r="Z23" s="30"/>
    </row>
    <row r="24" spans="1:26" ht="10.5" customHeight="1" x14ac:dyDescent="0.2">
      <c r="A24" s="22"/>
      <c r="B24" s="107">
        <v>0.3</v>
      </c>
      <c r="C24" s="107"/>
      <c r="E24" s="107">
        <v>0.08</v>
      </c>
      <c r="F24" s="107"/>
      <c r="H24" s="107">
        <v>0.05</v>
      </c>
      <c r="I24" s="107"/>
      <c r="J24" s="70"/>
      <c r="K24" s="31"/>
      <c r="L24" s="31"/>
      <c r="M24" s="30"/>
      <c r="N24" s="71"/>
      <c r="O24" s="107">
        <v>0.3</v>
      </c>
      <c r="P24" s="107"/>
      <c r="R24" s="107">
        <v>0.08</v>
      </c>
      <c r="S24" s="107"/>
      <c r="U24" s="107">
        <v>0.05</v>
      </c>
      <c r="V24" s="107"/>
      <c r="W24" s="70"/>
      <c r="X24" s="31"/>
      <c r="Y24" s="31"/>
      <c r="Z24" s="30"/>
    </row>
    <row r="25" spans="1:26" ht="10.5" customHeight="1" x14ac:dyDescent="0.2">
      <c r="A25" s="22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30"/>
      <c r="N25" s="71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30"/>
    </row>
    <row r="26" spans="1:26" ht="21.95" customHeight="1" x14ac:dyDescent="0.2">
      <c r="A26" s="22"/>
      <c r="B26" s="110"/>
      <c r="C26" s="110"/>
      <c r="D26" s="110"/>
      <c r="E26" s="110"/>
      <c r="F26" s="110"/>
      <c r="G26" s="110"/>
      <c r="H26" s="110"/>
      <c r="I26" s="68"/>
      <c r="J26" s="111"/>
      <c r="K26" s="111"/>
      <c r="L26" s="111"/>
      <c r="M26" s="30"/>
      <c r="N26" s="71"/>
      <c r="O26" s="110"/>
      <c r="P26" s="110"/>
      <c r="Q26" s="110"/>
      <c r="R26" s="110"/>
      <c r="S26" s="110"/>
      <c r="T26" s="110"/>
      <c r="U26" s="110"/>
      <c r="V26" s="68"/>
      <c r="W26" s="111"/>
      <c r="X26" s="111"/>
      <c r="Y26" s="111"/>
      <c r="Z26" s="30"/>
    </row>
    <row r="27" spans="1:26" ht="10.5" customHeight="1" x14ac:dyDescent="0.2">
      <c r="A27" s="22"/>
      <c r="B27" s="116" t="s">
        <v>15</v>
      </c>
      <c r="C27" s="116"/>
      <c r="D27" s="116"/>
      <c r="E27" s="116"/>
      <c r="F27" s="116"/>
      <c r="G27" s="116"/>
      <c r="H27" s="116"/>
      <c r="I27" s="68"/>
      <c r="J27" s="72"/>
      <c r="K27" s="72"/>
      <c r="L27" s="72"/>
      <c r="M27" s="30"/>
      <c r="N27" s="71"/>
      <c r="O27" s="116" t="s">
        <v>15</v>
      </c>
      <c r="P27" s="116"/>
      <c r="Q27" s="116"/>
      <c r="R27" s="116"/>
      <c r="S27" s="116"/>
      <c r="T27" s="116"/>
      <c r="U27" s="116"/>
      <c r="V27" s="68"/>
      <c r="W27" s="72"/>
      <c r="X27" s="72"/>
      <c r="Y27" s="72"/>
      <c r="Z27" s="30"/>
    </row>
    <row r="28" spans="1:26" ht="7.5" customHeight="1" thickBot="1" x14ac:dyDescent="0.25">
      <c r="A28" s="73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5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6"/>
    </row>
    <row r="29" spans="1:26" ht="7.5" customHeight="1" x14ac:dyDescent="0.2">
      <c r="A29" s="97"/>
      <c r="B29" s="61"/>
      <c r="C29" s="62"/>
      <c r="D29" s="63"/>
      <c r="E29" s="62"/>
      <c r="F29" s="62"/>
      <c r="G29" s="62"/>
      <c r="H29" s="62"/>
      <c r="I29" s="62"/>
      <c r="J29" s="62"/>
      <c r="K29" s="62"/>
      <c r="L29" s="62"/>
      <c r="M29" s="64"/>
      <c r="N29" s="65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6"/>
    </row>
    <row r="30" spans="1:26" ht="21.95" customHeight="1" x14ac:dyDescent="0.2">
      <c r="A30" s="22"/>
      <c r="B30" s="112" t="s">
        <v>306</v>
      </c>
      <c r="C30" s="112"/>
      <c r="D30" s="112"/>
      <c r="E30" s="112"/>
      <c r="F30" s="112"/>
      <c r="G30" s="112"/>
      <c r="H30" s="112"/>
      <c r="I30" s="68"/>
      <c r="J30" s="114">
        <f>IFERROR(IF(B13&gt;0,VLOOKUP(D8,Listen!$A$2:$B$19,2,FALSE),0),0)</f>
        <v>0</v>
      </c>
      <c r="K30" s="114"/>
      <c r="L30" s="114"/>
      <c r="M30" s="30"/>
      <c r="N30" s="71"/>
      <c r="O30" s="112" t="s">
        <v>306</v>
      </c>
      <c r="P30" s="112"/>
      <c r="Q30" s="112"/>
      <c r="R30" s="112"/>
      <c r="S30" s="112"/>
      <c r="T30" s="112"/>
      <c r="U30" s="112"/>
      <c r="V30" s="68"/>
      <c r="W30" s="114">
        <f>IFERROR(IF(O13&gt;0,VLOOKUP(D8,Listen!$A$2:$B$19,2,FALSE),0),0)</f>
        <v>0</v>
      </c>
      <c r="X30" s="114"/>
      <c r="Y30" s="114"/>
      <c r="Z30" s="30"/>
    </row>
    <row r="31" spans="1:26" ht="10.5" customHeight="1" x14ac:dyDescent="0.2">
      <c r="A31" s="22"/>
      <c r="B31" s="144" t="s">
        <v>24</v>
      </c>
      <c r="C31" s="144"/>
      <c r="D31" s="144"/>
      <c r="E31" s="144"/>
      <c r="F31" s="144"/>
      <c r="G31" s="144"/>
      <c r="H31" s="144"/>
      <c r="I31" s="68"/>
      <c r="J31" s="72"/>
      <c r="K31" s="72"/>
      <c r="L31" s="72"/>
      <c r="M31" s="30"/>
      <c r="N31" s="71"/>
      <c r="O31" s="144" t="s">
        <v>24</v>
      </c>
      <c r="P31" s="144"/>
      <c r="Q31" s="144"/>
      <c r="R31" s="144"/>
      <c r="S31" s="144"/>
      <c r="T31" s="144"/>
      <c r="U31" s="144"/>
      <c r="V31" s="68"/>
      <c r="W31" s="72"/>
      <c r="X31" s="72"/>
      <c r="Y31" s="72"/>
      <c r="Z31" s="30"/>
    </row>
    <row r="32" spans="1:26" ht="10.5" customHeight="1" x14ac:dyDescent="0.2">
      <c r="A32" s="22"/>
      <c r="B32" s="68"/>
      <c r="C32" s="68"/>
      <c r="D32" s="68"/>
      <c r="E32" s="68"/>
      <c r="F32" s="68"/>
      <c r="G32" s="68"/>
      <c r="H32" s="68"/>
      <c r="I32" s="68"/>
      <c r="J32" s="72"/>
      <c r="K32" s="72"/>
      <c r="L32" s="72"/>
      <c r="M32" s="30"/>
      <c r="N32" s="71"/>
      <c r="O32" s="68"/>
      <c r="P32" s="68"/>
      <c r="Q32" s="68"/>
      <c r="R32" s="68"/>
      <c r="S32" s="68"/>
      <c r="T32" s="68"/>
      <c r="U32" s="68"/>
      <c r="V32" s="68"/>
      <c r="W32" s="72"/>
      <c r="X32" s="72"/>
      <c r="Y32" s="72"/>
      <c r="Z32" s="30"/>
    </row>
    <row r="33" spans="1:26" ht="21.95" customHeight="1" x14ac:dyDescent="0.2">
      <c r="A33" s="22"/>
      <c r="B33" s="112" t="s">
        <v>16</v>
      </c>
      <c r="C33" s="112"/>
      <c r="D33" s="112"/>
      <c r="E33" s="112"/>
      <c r="F33" s="112"/>
      <c r="G33" s="112"/>
      <c r="H33" s="112"/>
      <c r="I33" s="70"/>
      <c r="J33" s="114" t="str">
        <f>IF(B13&gt;"0",IF(WEEKDAY(P8,2)&lt;6,10,0),"")</f>
        <v/>
      </c>
      <c r="K33" s="114"/>
      <c r="L33" s="114"/>
      <c r="M33" s="30"/>
      <c r="N33" s="71"/>
      <c r="O33" s="112" t="s">
        <v>16</v>
      </c>
      <c r="P33" s="112"/>
      <c r="Q33" s="112"/>
      <c r="R33" s="112"/>
      <c r="S33" s="112"/>
      <c r="T33" s="112"/>
      <c r="U33" s="112"/>
      <c r="V33" s="77"/>
      <c r="W33" s="114" t="str">
        <f>IF(O13&gt;"0",IF(WEEKDAY(P8,2)&lt;6,10,0),"")</f>
        <v/>
      </c>
      <c r="X33" s="114"/>
      <c r="Y33" s="114"/>
      <c r="Z33" s="30"/>
    </row>
    <row r="34" spans="1:26" ht="10.5" customHeight="1" x14ac:dyDescent="0.2">
      <c r="A34" s="22"/>
      <c r="B34" s="146" t="s">
        <v>307</v>
      </c>
      <c r="C34" s="146"/>
      <c r="D34" s="146"/>
      <c r="E34" s="146"/>
      <c r="F34" s="146"/>
      <c r="G34" s="146"/>
      <c r="H34" s="146"/>
      <c r="I34" s="146"/>
      <c r="J34" s="79"/>
      <c r="K34" s="79"/>
      <c r="L34" s="79"/>
      <c r="M34" s="30"/>
      <c r="N34" s="71"/>
      <c r="O34" s="146" t="s">
        <v>307</v>
      </c>
      <c r="P34" s="146"/>
      <c r="Q34" s="146"/>
      <c r="R34" s="146"/>
      <c r="S34" s="146"/>
      <c r="T34" s="146"/>
      <c r="U34" s="146"/>
      <c r="V34" s="146"/>
      <c r="W34" s="79"/>
      <c r="X34" s="79"/>
      <c r="Y34" s="79"/>
      <c r="Z34" s="30"/>
    </row>
    <row r="35" spans="1:26" ht="10.5" customHeight="1" x14ac:dyDescent="0.2">
      <c r="A35" s="22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30"/>
      <c r="N35" s="71"/>
      <c r="O35" s="78"/>
      <c r="P35" s="78"/>
      <c r="Q35" s="78"/>
      <c r="R35" s="78"/>
      <c r="S35" s="78"/>
      <c r="T35" s="78"/>
      <c r="U35" s="78"/>
      <c r="V35" s="78"/>
      <c r="W35" s="79"/>
      <c r="X35" s="79"/>
      <c r="Y35" s="79"/>
      <c r="Z35" s="30"/>
    </row>
    <row r="36" spans="1:26" ht="10.5" customHeight="1" x14ac:dyDescent="0.2">
      <c r="A36" s="22"/>
      <c r="B36" s="81"/>
      <c r="C36" s="81"/>
      <c r="D36" s="81"/>
      <c r="E36" s="81"/>
      <c r="F36" s="81"/>
      <c r="G36" s="81"/>
      <c r="H36" s="81"/>
      <c r="I36" s="81"/>
      <c r="J36" s="82"/>
      <c r="K36" s="82"/>
      <c r="L36" s="82"/>
      <c r="M36" s="30"/>
      <c r="N36" s="32"/>
      <c r="O36" s="81"/>
      <c r="P36" s="81"/>
      <c r="Q36" s="81"/>
      <c r="R36" s="81"/>
      <c r="S36" s="81"/>
      <c r="T36" s="81"/>
      <c r="U36" s="81"/>
      <c r="V36" s="81"/>
      <c r="W36" s="82"/>
      <c r="X36" s="82"/>
      <c r="Y36" s="82"/>
      <c r="Z36" s="30"/>
    </row>
    <row r="37" spans="1:26" s="55" customFormat="1" ht="21.75" customHeight="1" x14ac:dyDescent="0.2">
      <c r="A37" s="52"/>
      <c r="B37" s="112" t="s">
        <v>301</v>
      </c>
      <c r="C37" s="112"/>
      <c r="D37" s="113"/>
      <c r="E37" s="113"/>
      <c r="F37" s="113"/>
      <c r="G37" s="113"/>
      <c r="H37" s="83"/>
      <c r="I37" s="84"/>
      <c r="J37" s="114">
        <f>IFERROR(IF(B13&gt;"0",ROUNDUP(D37,0)*5,0),"")</f>
        <v>0</v>
      </c>
      <c r="K37" s="114"/>
      <c r="L37" s="114"/>
      <c r="M37" s="53"/>
      <c r="N37" s="54"/>
      <c r="O37" s="112" t="s">
        <v>301</v>
      </c>
      <c r="P37" s="112"/>
      <c r="Q37" s="113"/>
      <c r="R37" s="113"/>
      <c r="S37" s="113"/>
      <c r="T37" s="113"/>
      <c r="U37" s="83"/>
      <c r="V37" s="84"/>
      <c r="W37" s="114">
        <f>IFERROR(IF(O13&gt;"0",ROUNDUP(Q37,0)*5,0),"")</f>
        <v>0</v>
      </c>
      <c r="X37" s="114"/>
      <c r="Y37" s="114"/>
      <c r="Z37" s="53"/>
    </row>
    <row r="38" spans="1:26" s="55" customFormat="1" ht="10.5" customHeight="1" x14ac:dyDescent="0.2">
      <c r="A38" s="52"/>
      <c r="B38" s="84"/>
      <c r="D38" s="109" t="s">
        <v>302</v>
      </c>
      <c r="E38" s="109"/>
      <c r="F38" s="109"/>
      <c r="G38" s="109"/>
      <c r="H38" s="84"/>
      <c r="I38" s="84"/>
      <c r="J38" s="84"/>
      <c r="K38" s="84"/>
      <c r="L38" s="84"/>
      <c r="M38" s="53"/>
      <c r="N38" s="54"/>
      <c r="O38" s="84"/>
      <c r="Q38" s="109" t="s">
        <v>302</v>
      </c>
      <c r="R38" s="109"/>
      <c r="S38" s="109"/>
      <c r="T38" s="109"/>
      <c r="U38" s="84"/>
      <c r="V38" s="84"/>
      <c r="W38" s="84"/>
      <c r="X38" s="84"/>
      <c r="Y38" s="84"/>
      <c r="Z38" s="53"/>
    </row>
    <row r="39" spans="1:26" s="55" customFormat="1" ht="10.5" customHeight="1" x14ac:dyDescent="0.2">
      <c r="A39" s="52"/>
      <c r="B39" s="84"/>
      <c r="C39" s="84"/>
      <c r="H39" s="84"/>
      <c r="I39" s="84"/>
      <c r="J39" s="84"/>
      <c r="K39" s="84"/>
      <c r="L39" s="84"/>
      <c r="M39" s="53"/>
      <c r="N39" s="54"/>
      <c r="O39" s="84"/>
      <c r="P39" s="84"/>
      <c r="U39" s="84"/>
      <c r="V39" s="84"/>
      <c r="W39" s="84"/>
      <c r="X39" s="84"/>
      <c r="Y39" s="84"/>
      <c r="Z39" s="53"/>
    </row>
    <row r="40" spans="1:26" s="55" customFormat="1" ht="21.75" customHeight="1" x14ac:dyDescent="0.2">
      <c r="A40" s="52"/>
      <c r="B40" s="84"/>
      <c r="C40" s="113"/>
      <c r="D40" s="113"/>
      <c r="E40" s="84" t="s">
        <v>303</v>
      </c>
      <c r="F40" s="113"/>
      <c r="G40" s="113"/>
      <c r="H40" s="113"/>
      <c r="I40" s="84"/>
      <c r="J40" s="114">
        <f>IFERROR(IF(B13&gt;"a",C40*2.5,0),"")</f>
        <v>0</v>
      </c>
      <c r="K40" s="114"/>
      <c r="L40" s="114"/>
      <c r="M40" s="53"/>
      <c r="N40" s="54"/>
      <c r="O40" s="84"/>
      <c r="P40" s="113"/>
      <c r="Q40" s="113"/>
      <c r="R40" s="84" t="s">
        <v>303</v>
      </c>
      <c r="S40" s="113"/>
      <c r="T40" s="113"/>
      <c r="U40" s="113"/>
      <c r="V40" s="84"/>
      <c r="W40" s="114">
        <f>IFERROR(IF(O13&gt;"a",P40*2.5,0),"")</f>
        <v>0</v>
      </c>
      <c r="X40" s="114"/>
      <c r="Y40" s="114"/>
      <c r="Z40" s="53"/>
    </row>
    <row r="41" spans="1:26" s="55" customFormat="1" ht="14.25" customHeight="1" x14ac:dyDescent="0.2">
      <c r="A41" s="52"/>
      <c r="B41" s="84"/>
      <c r="C41" s="109" t="s">
        <v>304</v>
      </c>
      <c r="D41" s="109"/>
      <c r="E41" s="84"/>
      <c r="F41" s="109" t="s">
        <v>305</v>
      </c>
      <c r="G41" s="109"/>
      <c r="H41" s="109"/>
      <c r="I41" s="84"/>
      <c r="J41" s="84"/>
      <c r="K41" s="84"/>
      <c r="L41" s="84"/>
      <c r="M41" s="53"/>
      <c r="N41" s="54"/>
      <c r="O41" s="84"/>
      <c r="P41" s="109" t="s">
        <v>304</v>
      </c>
      <c r="Q41" s="109"/>
      <c r="R41" s="84"/>
      <c r="S41" s="109" t="s">
        <v>305</v>
      </c>
      <c r="T41" s="109"/>
      <c r="U41" s="109"/>
      <c r="V41" s="84"/>
      <c r="W41" s="84"/>
      <c r="X41" s="84"/>
      <c r="Y41" s="84"/>
      <c r="Z41" s="53"/>
    </row>
    <row r="42" spans="1:26" ht="7.5" customHeight="1" thickBot="1" x14ac:dyDescent="0.25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5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6"/>
    </row>
    <row r="43" spans="1:26" ht="7.5" customHeight="1" x14ac:dyDescent="0.2">
      <c r="A43" s="97"/>
      <c r="B43" s="61"/>
      <c r="C43" s="62"/>
      <c r="D43" s="63"/>
      <c r="E43" s="62"/>
      <c r="F43" s="62"/>
      <c r="G43" s="62"/>
      <c r="H43" s="62"/>
      <c r="I43" s="62"/>
      <c r="J43" s="62"/>
      <c r="K43" s="62"/>
      <c r="L43" s="62"/>
      <c r="M43" s="64"/>
      <c r="N43" s="65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6"/>
    </row>
    <row r="44" spans="1:26" ht="21.95" customHeight="1" x14ac:dyDescent="0.2">
      <c r="A44" s="22"/>
      <c r="B44" s="112" t="s">
        <v>17</v>
      </c>
      <c r="C44" s="112"/>
      <c r="D44" s="112"/>
      <c r="E44" s="112"/>
      <c r="F44" s="112"/>
      <c r="G44" s="112"/>
      <c r="H44" s="112"/>
      <c r="I44" s="68"/>
      <c r="J44" s="111"/>
      <c r="K44" s="111"/>
      <c r="L44" s="111"/>
      <c r="M44" s="30"/>
      <c r="N44" s="71"/>
      <c r="O44" s="112" t="s">
        <v>17</v>
      </c>
      <c r="P44" s="112"/>
      <c r="Q44" s="112"/>
      <c r="R44" s="112"/>
      <c r="S44" s="112"/>
      <c r="T44" s="112"/>
      <c r="U44" s="112"/>
      <c r="V44" s="68"/>
      <c r="W44" s="111"/>
      <c r="X44" s="111"/>
      <c r="Y44" s="111"/>
      <c r="Z44" s="30"/>
    </row>
    <row r="45" spans="1:26" ht="10.5" customHeight="1" x14ac:dyDescent="0.2">
      <c r="A45" s="22"/>
      <c r="B45" s="108" t="s">
        <v>308</v>
      </c>
      <c r="C45" s="108"/>
      <c r="D45" s="108"/>
      <c r="E45" s="108"/>
      <c r="F45" s="108"/>
      <c r="G45" s="85"/>
      <c r="H45" s="85"/>
      <c r="I45" s="85"/>
      <c r="J45" s="82"/>
      <c r="K45" s="82"/>
      <c r="L45" s="82"/>
      <c r="M45" s="30"/>
      <c r="N45" s="32"/>
      <c r="O45" s="108" t="s">
        <v>308</v>
      </c>
      <c r="P45" s="108"/>
      <c r="Q45" s="108"/>
      <c r="R45" s="108"/>
      <c r="S45" s="108"/>
      <c r="T45" s="85"/>
      <c r="U45" s="85"/>
      <c r="V45" s="85"/>
      <c r="W45" s="82"/>
      <c r="X45" s="82"/>
      <c r="Y45" s="82"/>
      <c r="Z45" s="30"/>
    </row>
    <row r="46" spans="1:26" s="55" customFormat="1" ht="14.25" customHeight="1" x14ac:dyDescent="0.2">
      <c r="A46" s="52"/>
      <c r="B46" s="84"/>
      <c r="C46" s="81"/>
      <c r="D46" s="81"/>
      <c r="E46" s="84"/>
      <c r="F46" s="81"/>
      <c r="G46" s="81"/>
      <c r="H46" s="81"/>
      <c r="I46" s="84"/>
      <c r="J46" s="84"/>
      <c r="K46" s="84"/>
      <c r="L46" s="84"/>
      <c r="M46" s="53"/>
      <c r="N46" s="54"/>
      <c r="O46" s="84"/>
      <c r="P46" s="81"/>
      <c r="Q46" s="81"/>
      <c r="R46" s="84"/>
      <c r="S46" s="81"/>
      <c r="T46" s="81"/>
      <c r="U46" s="81"/>
      <c r="V46" s="84"/>
      <c r="W46" s="84"/>
      <c r="X46" s="84"/>
      <c r="Y46" s="84"/>
      <c r="Z46" s="53"/>
    </row>
    <row r="47" spans="1:26" s="55" customFormat="1" ht="21.75" customHeight="1" x14ac:dyDescent="0.2">
      <c r="A47" s="52"/>
      <c r="B47" s="147" t="s">
        <v>18</v>
      </c>
      <c r="C47" s="147"/>
      <c r="D47" s="147"/>
      <c r="E47" s="147"/>
      <c r="F47" s="147"/>
      <c r="G47" s="147"/>
      <c r="H47" s="147"/>
      <c r="I47" s="86"/>
      <c r="J47" s="114">
        <f>IF(B13="",0,IFERROR(J44+J33+J30+J26+K23+J37+J40,""))</f>
        <v>0</v>
      </c>
      <c r="K47" s="114"/>
      <c r="L47" s="114"/>
      <c r="M47" s="56"/>
      <c r="N47" s="54"/>
      <c r="O47" s="147" t="s">
        <v>18</v>
      </c>
      <c r="P47" s="147"/>
      <c r="Q47" s="147"/>
      <c r="R47" s="147"/>
      <c r="S47" s="147"/>
      <c r="T47" s="147"/>
      <c r="U47" s="147"/>
      <c r="V47" s="86"/>
      <c r="W47" s="114">
        <f>IF(O13="",0,IFERROR(W44+W33+W30+W26+X23+W37+W40,""))</f>
        <v>0</v>
      </c>
      <c r="X47" s="114"/>
      <c r="Y47" s="114"/>
      <c r="Z47" s="53"/>
    </row>
    <row r="48" spans="1:26" ht="7.5" customHeight="1" thickBot="1" x14ac:dyDescent="0.25">
      <c r="A48" s="73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5"/>
      <c r="N48" s="87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6"/>
    </row>
    <row r="49" spans="1:26" ht="7.5" customHeight="1" x14ac:dyDescent="0.2">
      <c r="A49" s="22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13"/>
    </row>
    <row r="50" spans="1:26" ht="25.5" customHeight="1" x14ac:dyDescent="0.2">
      <c r="A50" s="22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117" t="s">
        <v>19</v>
      </c>
      <c r="P50" s="117"/>
      <c r="Q50" s="117"/>
      <c r="R50" s="117"/>
      <c r="S50" s="117"/>
      <c r="T50" s="117"/>
      <c r="U50" s="117"/>
      <c r="V50" s="106">
        <f>IF((W30)="",J47,J47+W47)</f>
        <v>0</v>
      </c>
      <c r="W50" s="106"/>
      <c r="X50" s="106"/>
      <c r="Y50" s="106"/>
      <c r="Z50" s="13"/>
    </row>
    <row r="51" spans="1:26" ht="7.5" customHeight="1" thickBot="1" x14ac:dyDescent="0.25">
      <c r="A51" s="34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91"/>
      <c r="P51" s="91"/>
      <c r="Q51" s="91"/>
      <c r="R51" s="91"/>
      <c r="S51" s="91"/>
      <c r="T51" s="91"/>
      <c r="U51" s="91"/>
      <c r="V51" s="33"/>
      <c r="W51" s="33"/>
      <c r="X51" s="33"/>
      <c r="Y51" s="33"/>
      <c r="Z51" s="13"/>
    </row>
    <row r="52" spans="1:26" ht="16.5" customHeight="1" x14ac:dyDescent="0.2">
      <c r="A52" s="88"/>
      <c r="B52" s="118" t="s">
        <v>306</v>
      </c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89"/>
    </row>
    <row r="53" spans="1:26" ht="21.95" customHeight="1" x14ac:dyDescent="0.2">
      <c r="A53" s="22"/>
      <c r="B53" s="121" t="s">
        <v>336</v>
      </c>
      <c r="C53" s="122"/>
      <c r="D53" s="122"/>
      <c r="E53" s="122"/>
      <c r="F53" s="123"/>
      <c r="G53" s="44"/>
      <c r="H53" s="121" t="s">
        <v>338</v>
      </c>
      <c r="I53" s="122"/>
      <c r="J53" s="122"/>
      <c r="K53" s="122"/>
      <c r="L53" s="123"/>
      <c r="M53" s="90"/>
      <c r="N53" s="90"/>
      <c r="O53" s="121" t="s">
        <v>28</v>
      </c>
      <c r="P53" s="122"/>
      <c r="Q53" s="122"/>
      <c r="R53" s="122"/>
      <c r="S53" s="123"/>
      <c r="T53" s="90"/>
      <c r="U53" s="121" t="s">
        <v>311</v>
      </c>
      <c r="V53" s="122"/>
      <c r="W53" s="122"/>
      <c r="X53" s="122"/>
      <c r="Y53" s="123"/>
      <c r="Z53" s="30"/>
    </row>
    <row r="54" spans="1:26" ht="21.95" customHeight="1" x14ac:dyDescent="0.2">
      <c r="A54" s="22"/>
      <c r="B54" s="39" t="s">
        <v>280</v>
      </c>
      <c r="E54" s="137">
        <v>35</v>
      </c>
      <c r="F54" s="138"/>
      <c r="G54" s="40"/>
      <c r="H54" s="39" t="s">
        <v>280</v>
      </c>
      <c r="K54" s="137">
        <v>25</v>
      </c>
      <c r="L54" s="138"/>
      <c r="M54" s="90"/>
      <c r="N54" s="90"/>
      <c r="O54" s="39" t="s">
        <v>29</v>
      </c>
      <c r="R54" s="137">
        <v>25</v>
      </c>
      <c r="S54" s="138"/>
      <c r="T54" s="90"/>
      <c r="U54" s="39" t="s">
        <v>276</v>
      </c>
      <c r="W54" s="148" t="s">
        <v>277</v>
      </c>
      <c r="X54" s="148"/>
      <c r="Y54" s="149"/>
      <c r="Z54" s="30"/>
    </row>
    <row r="55" spans="1:26" ht="21.95" customHeight="1" x14ac:dyDescent="0.2">
      <c r="A55" s="22"/>
      <c r="B55" s="39"/>
      <c r="E55" s="137"/>
      <c r="F55" s="138"/>
      <c r="G55" s="40"/>
      <c r="H55" s="39"/>
      <c r="K55" s="137"/>
      <c r="L55" s="138"/>
      <c r="M55" s="90"/>
      <c r="N55" s="90"/>
      <c r="O55" s="39" t="s">
        <v>30</v>
      </c>
      <c r="R55" s="137">
        <v>25</v>
      </c>
      <c r="S55" s="138"/>
      <c r="T55" s="90"/>
      <c r="U55" s="41" t="s">
        <v>278</v>
      </c>
      <c r="V55" s="42"/>
      <c r="W55" s="150" t="s">
        <v>279</v>
      </c>
      <c r="X55" s="150"/>
      <c r="Y55" s="151"/>
      <c r="Z55" s="30"/>
    </row>
    <row r="56" spans="1:26" ht="21.95" customHeight="1" x14ac:dyDescent="0.2">
      <c r="A56" s="22"/>
      <c r="B56" s="141" t="s">
        <v>337</v>
      </c>
      <c r="C56" s="117"/>
      <c r="D56" s="117"/>
      <c r="E56" s="117"/>
      <c r="F56" s="142"/>
      <c r="G56" s="40"/>
      <c r="H56" s="141" t="s">
        <v>310</v>
      </c>
      <c r="I56" s="117"/>
      <c r="J56" s="117"/>
      <c r="K56" s="117"/>
      <c r="L56" s="142"/>
      <c r="M56" s="90"/>
      <c r="N56" s="90"/>
      <c r="O56" s="39" t="s">
        <v>334</v>
      </c>
      <c r="R56" s="137">
        <v>25</v>
      </c>
      <c r="S56" s="138"/>
      <c r="T56" s="90"/>
      <c r="U56" s="90"/>
      <c r="X56" s="137"/>
      <c r="Y56" s="137"/>
      <c r="Z56" s="30"/>
    </row>
    <row r="57" spans="1:26" ht="21.95" customHeight="1" x14ac:dyDescent="0.2">
      <c r="A57" s="22"/>
      <c r="B57" s="41" t="s">
        <v>280</v>
      </c>
      <c r="C57" s="42"/>
      <c r="D57" s="43"/>
      <c r="E57" s="139">
        <v>30</v>
      </c>
      <c r="F57" s="140"/>
      <c r="G57" s="40"/>
      <c r="H57" s="41" t="s">
        <v>280</v>
      </c>
      <c r="I57" s="42"/>
      <c r="J57" s="43"/>
      <c r="K57" s="139">
        <v>35</v>
      </c>
      <c r="L57" s="140"/>
      <c r="M57" s="90"/>
      <c r="N57" s="90"/>
      <c r="O57" s="41" t="s">
        <v>335</v>
      </c>
      <c r="P57" s="42"/>
      <c r="Q57" s="43"/>
      <c r="R57" s="139">
        <v>25</v>
      </c>
      <c r="S57" s="140"/>
      <c r="T57" s="46"/>
      <c r="U57" s="90"/>
      <c r="W57" s="90"/>
      <c r="X57" s="45"/>
      <c r="Y57" s="45"/>
      <c r="Z57" s="30"/>
    </row>
    <row r="58" spans="1:26" s="102" customFormat="1" ht="18.75" customHeight="1" x14ac:dyDescent="0.25">
      <c r="A58" s="98"/>
      <c r="B58" s="99" t="s">
        <v>25</v>
      </c>
      <c r="C58" s="99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15"/>
      <c r="X58" s="115"/>
      <c r="Y58" s="115"/>
      <c r="Z58" s="101"/>
    </row>
    <row r="59" spans="1:26" ht="18.75" customHeight="1" x14ac:dyDescent="0.2">
      <c r="A59" s="22"/>
      <c r="B59" s="92" t="s">
        <v>26</v>
      </c>
      <c r="C59" s="92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4"/>
      <c r="Q59" s="93"/>
      <c r="R59" s="93"/>
      <c r="S59" s="93"/>
      <c r="T59" s="93"/>
      <c r="U59" s="93"/>
      <c r="V59" s="93"/>
      <c r="W59" s="93"/>
      <c r="X59" s="93"/>
      <c r="Y59" s="93"/>
      <c r="Z59" s="30"/>
    </row>
    <row r="60" spans="1:26" ht="7.5" customHeight="1" thickBot="1" x14ac:dyDescent="0.25">
      <c r="A60" s="25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1"/>
    </row>
    <row r="61" spans="1:26" ht="7.5" customHeight="1" thickTop="1" x14ac:dyDescent="0.2">
      <c r="A61" s="22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28"/>
      <c r="N61" s="27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13"/>
    </row>
    <row r="62" spans="1:26" ht="30" customHeight="1" x14ac:dyDescent="0.2">
      <c r="A62" s="22"/>
      <c r="B62" s="70" t="s">
        <v>20</v>
      </c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23"/>
      <c r="N62" s="34"/>
      <c r="O62" s="70" t="s">
        <v>20</v>
      </c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13"/>
    </row>
    <row r="63" spans="1:26" ht="21.95" customHeight="1" x14ac:dyDescent="0.2">
      <c r="A63" s="22"/>
      <c r="B63" s="120" t="str">
        <f>IF(AND(P8&gt;0,B13&gt;0),MID(P7,7,20)&amp;", "&amp;DAY(P8)&amp;"."&amp;MONTH(P8)&amp;"."&amp;YEAR(P8),"")</f>
        <v/>
      </c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35"/>
      <c r="N63" s="36"/>
      <c r="O63" s="120" t="str">
        <f>IF(AND(P8&gt;0,O13&gt;0),MID(P7,7,20)&amp;", "&amp;DAY(P8)&amp;"."&amp;MONTH(P8)&amp;"."&amp;YEAR(P8),"")</f>
        <v/>
      </c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35"/>
    </row>
    <row r="64" spans="1:26" ht="11.25" customHeight="1" x14ac:dyDescent="0.2">
      <c r="A64" s="22"/>
      <c r="B64" s="116" t="s">
        <v>21</v>
      </c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23"/>
      <c r="N64" s="34"/>
      <c r="O64" s="116" t="s">
        <v>21</v>
      </c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3"/>
    </row>
    <row r="65" spans="1:26" ht="30" customHeight="1" x14ac:dyDescent="0.2">
      <c r="A65" s="22"/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3"/>
      <c r="N65" s="34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3"/>
    </row>
    <row r="66" spans="1:26" ht="10.5" customHeight="1" x14ac:dyDescent="0.2">
      <c r="A66" s="22"/>
      <c r="B66" s="116" t="s">
        <v>22</v>
      </c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23"/>
      <c r="N66" s="34"/>
      <c r="O66" s="116" t="s">
        <v>22</v>
      </c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3"/>
    </row>
    <row r="67" spans="1:26" ht="10.5" customHeight="1" thickBot="1" x14ac:dyDescent="0.25">
      <c r="A67" s="2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21"/>
      <c r="N67" s="25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21"/>
    </row>
    <row r="68" spans="1:26" ht="21.95" customHeight="1" thickTop="1" x14ac:dyDescent="0.2">
      <c r="A68" s="29"/>
      <c r="B68" s="136" t="s">
        <v>27</v>
      </c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29"/>
    </row>
    <row r="69" spans="1:26" ht="21.95" customHeight="1" x14ac:dyDescent="0.2"/>
    <row r="70" spans="1:26" ht="21.95" customHeight="1" x14ac:dyDescent="0.2"/>
  </sheetData>
  <sheetProtection algorithmName="SHA-512" hashValue="tjMRRlOwBWcp/2Eg+L3rywNq1GuZl+ELrZOtkoOV/Ok4L8odOQCHNuQowL6GQfPYylqR0v06bqbG27xtH6tIPQ==" saltValue="NZO6A7ZsCxOLbGiKZ07BLQ==" spinCount="100000" sheet="1" objects="1" scenarios="1"/>
  <mergeCells count="139">
    <mergeCell ref="X23:Y23"/>
    <mergeCell ref="K54:L54"/>
    <mergeCell ref="K55:L55"/>
    <mergeCell ref="C40:D40"/>
    <mergeCell ref="C41:D41"/>
    <mergeCell ref="F41:H41"/>
    <mergeCell ref="B47:H47"/>
    <mergeCell ref="B53:F53"/>
    <mergeCell ref="E23:F23"/>
    <mergeCell ref="F40:H40"/>
    <mergeCell ref="S40:U40"/>
    <mergeCell ref="B20:C20"/>
    <mergeCell ref="E20:F20"/>
    <mergeCell ref="H20:I20"/>
    <mergeCell ref="O20:P20"/>
    <mergeCell ref="R20:S20"/>
    <mergeCell ref="U20:V20"/>
    <mergeCell ref="B21:C21"/>
    <mergeCell ref="E21:F21"/>
    <mergeCell ref="H21:I21"/>
    <mergeCell ref="O21:P21"/>
    <mergeCell ref="R21:S21"/>
    <mergeCell ref="U21:V21"/>
    <mergeCell ref="W37:Y37"/>
    <mergeCell ref="J40:L40"/>
    <mergeCell ref="P40:Q40"/>
    <mergeCell ref="W40:Y40"/>
    <mergeCell ref="P41:Q41"/>
    <mergeCell ref="S41:U41"/>
    <mergeCell ref="J47:L47"/>
    <mergeCell ref="O47:U47"/>
    <mergeCell ref="W47:Y47"/>
    <mergeCell ref="A1:Z2"/>
    <mergeCell ref="A3:Z4"/>
    <mergeCell ref="B33:H33"/>
    <mergeCell ref="J33:L33"/>
    <mergeCell ref="O33:U33"/>
    <mergeCell ref="W33:Y33"/>
    <mergeCell ref="O34:V34"/>
    <mergeCell ref="B34:I34"/>
    <mergeCell ref="W26:Y26"/>
    <mergeCell ref="B27:H27"/>
    <mergeCell ref="O27:U27"/>
    <mergeCell ref="B30:H30"/>
    <mergeCell ref="J30:L30"/>
    <mergeCell ref="O30:U30"/>
    <mergeCell ref="W30:Y30"/>
    <mergeCell ref="B9:C9"/>
    <mergeCell ref="D9:L9"/>
    <mergeCell ref="Q9:Y9"/>
    <mergeCell ref="B13:F13"/>
    <mergeCell ref="G13:L13"/>
    <mergeCell ref="O13:S13"/>
    <mergeCell ref="T13:Y13"/>
    <mergeCell ref="B14:F14"/>
    <mergeCell ref="G14:L14"/>
    <mergeCell ref="B66:L66"/>
    <mergeCell ref="O66:Y66"/>
    <mergeCell ref="B68:Y68"/>
    <mergeCell ref="E54:F54"/>
    <mergeCell ref="E55:F55"/>
    <mergeCell ref="E57:F57"/>
    <mergeCell ref="B56:F56"/>
    <mergeCell ref="H56:L56"/>
    <mergeCell ref="B15:F15"/>
    <mergeCell ref="G15:L15"/>
    <mergeCell ref="O15:S15"/>
    <mergeCell ref="T15:Y15"/>
    <mergeCell ref="B16:F16"/>
    <mergeCell ref="G16:L16"/>
    <mergeCell ref="O16:S16"/>
    <mergeCell ref="T16:Y16"/>
    <mergeCell ref="B23:C23"/>
    <mergeCell ref="B31:H31"/>
    <mergeCell ref="O31:U31"/>
    <mergeCell ref="B44:H44"/>
    <mergeCell ref="J44:L44"/>
    <mergeCell ref="O44:U44"/>
    <mergeCell ref="W44:Y44"/>
    <mergeCell ref="B65:L65"/>
    <mergeCell ref="O14:S14"/>
    <mergeCell ref="T14:Y14"/>
    <mergeCell ref="B12:H12"/>
    <mergeCell ref="O12:U12"/>
    <mergeCell ref="V6:Y6"/>
    <mergeCell ref="P7:Y7"/>
    <mergeCell ref="B8:C8"/>
    <mergeCell ref="D8:L8"/>
    <mergeCell ref="P8:S8"/>
    <mergeCell ref="U8:W8"/>
    <mergeCell ref="X8:Y8"/>
    <mergeCell ref="B6:E6"/>
    <mergeCell ref="F6:L6"/>
    <mergeCell ref="P6:S6"/>
    <mergeCell ref="T6:U6"/>
    <mergeCell ref="B7:L7"/>
    <mergeCell ref="W58:Y58"/>
    <mergeCell ref="B64:L64"/>
    <mergeCell ref="O50:U50"/>
    <mergeCell ref="V50:Y50"/>
    <mergeCell ref="B52:Y52"/>
    <mergeCell ref="O64:Y64"/>
    <mergeCell ref="O65:Y65"/>
    <mergeCell ref="B63:L63"/>
    <mergeCell ref="O63:Y63"/>
    <mergeCell ref="H53:L53"/>
    <mergeCell ref="K57:L57"/>
    <mergeCell ref="O53:S53"/>
    <mergeCell ref="R54:S54"/>
    <mergeCell ref="R55:S55"/>
    <mergeCell ref="R56:S56"/>
    <mergeCell ref="R57:S57"/>
    <mergeCell ref="U53:Y53"/>
    <mergeCell ref="X56:Y56"/>
    <mergeCell ref="W54:Y54"/>
    <mergeCell ref="W55:Y55"/>
    <mergeCell ref="B45:F45"/>
    <mergeCell ref="O45:S45"/>
    <mergeCell ref="D38:G38"/>
    <mergeCell ref="Q38:T38"/>
    <mergeCell ref="B24:C24"/>
    <mergeCell ref="B26:H26"/>
    <mergeCell ref="J26:L26"/>
    <mergeCell ref="O26:U26"/>
    <mergeCell ref="B37:C37"/>
    <mergeCell ref="D37:G37"/>
    <mergeCell ref="J37:L37"/>
    <mergeCell ref="O37:P37"/>
    <mergeCell ref="Q37:T37"/>
    <mergeCell ref="O23:P23"/>
    <mergeCell ref="R23:S23"/>
    <mergeCell ref="U23:V23"/>
    <mergeCell ref="O24:P24"/>
    <mergeCell ref="R24:S24"/>
    <mergeCell ref="U24:V24"/>
    <mergeCell ref="H23:I23"/>
    <mergeCell ref="H24:I24"/>
    <mergeCell ref="E24:F24"/>
    <mergeCell ref="K23:L23"/>
  </mergeCells>
  <conditionalFormatting sqref="J30:L30">
    <cfRule type="cellIs" dxfId="46" priority="88" operator="equal">
      <formula>0</formula>
    </cfRule>
    <cfRule type="expression" dxfId="45" priority="89">
      <formula>$J$33&lt;&gt;0</formula>
    </cfRule>
  </conditionalFormatting>
  <conditionalFormatting sqref="J33:L34">
    <cfRule type="cellIs" dxfId="44" priority="80" operator="equal">
      <formula>0</formula>
    </cfRule>
    <cfRule type="expression" dxfId="43" priority="81">
      <formula>$J$33&lt;&gt;0</formula>
    </cfRule>
  </conditionalFormatting>
  <conditionalFormatting sqref="J47:L47">
    <cfRule type="cellIs" dxfId="39" priority="87" operator="equal">
      <formula>0</formula>
    </cfRule>
  </conditionalFormatting>
  <conditionalFormatting sqref="K23">
    <cfRule type="cellIs" dxfId="38" priority="23" operator="equal">
      <formula>0</formula>
    </cfRule>
    <cfRule type="expression" dxfId="37" priority="24">
      <formula>$J$33&lt;&gt;0</formula>
    </cfRule>
  </conditionalFormatting>
  <conditionalFormatting sqref="V50">
    <cfRule type="cellIs" dxfId="29" priority="75" operator="equal">
      <formula>0</formula>
    </cfRule>
  </conditionalFormatting>
  <conditionalFormatting sqref="W30:Y30">
    <cfRule type="expression" dxfId="27" priority="58">
      <formula>$J$33&lt;&gt;0</formula>
    </cfRule>
    <cfRule type="cellIs" dxfId="26" priority="57" operator="equal">
      <formula>0</formula>
    </cfRule>
  </conditionalFormatting>
  <conditionalFormatting sqref="W33:Y35">
    <cfRule type="cellIs" dxfId="25" priority="82" operator="equal">
      <formula>0</formula>
    </cfRule>
    <cfRule type="expression" dxfId="24" priority="83">
      <formula>$J$33&lt;&gt;0</formula>
    </cfRule>
  </conditionalFormatting>
  <conditionalFormatting sqref="W47:Y47">
    <cfRule type="cellIs" dxfId="20" priority="74" operator="equal">
      <formula>0</formula>
    </cfRule>
  </conditionalFormatting>
  <conditionalFormatting sqref="X23">
    <cfRule type="expression" dxfId="19" priority="20">
      <formula>$J$33&lt;&gt;0</formula>
    </cfRule>
    <cfRule type="cellIs" dxfId="18" priority="19" operator="equal">
      <formula>0</formula>
    </cfRule>
  </conditionalFormatting>
  <conditionalFormatting sqref="B23">
    <cfRule type="cellIs" dxfId="17" priority="17" operator="equal">
      <formula>0</formula>
    </cfRule>
    <cfRule type="expression" dxfId="16" priority="18">
      <formula>$J$33&lt;&gt;0</formula>
    </cfRule>
  </conditionalFormatting>
  <conditionalFormatting sqref="E23">
    <cfRule type="cellIs" dxfId="15" priority="15" operator="equal">
      <formula>0</formula>
    </cfRule>
    <cfRule type="expression" dxfId="14" priority="16">
      <formula>$J$33&lt;&gt;0</formula>
    </cfRule>
  </conditionalFormatting>
  <conditionalFormatting sqref="H23">
    <cfRule type="cellIs" dxfId="13" priority="13" operator="equal">
      <formula>0</formula>
    </cfRule>
    <cfRule type="expression" dxfId="12" priority="14">
      <formula>$J$33&lt;&gt;0</formula>
    </cfRule>
  </conditionalFormatting>
  <conditionalFormatting sqref="O23">
    <cfRule type="cellIs" dxfId="11" priority="11" operator="equal">
      <formula>0</formula>
    </cfRule>
    <cfRule type="expression" dxfId="10" priority="12">
      <formula>$J$33&lt;&gt;0</formula>
    </cfRule>
  </conditionalFormatting>
  <conditionalFormatting sqref="R23">
    <cfRule type="cellIs" dxfId="9" priority="9" operator="equal">
      <formula>0</formula>
    </cfRule>
    <cfRule type="expression" dxfId="8" priority="10">
      <formula>$J$33&lt;&gt;0</formula>
    </cfRule>
  </conditionalFormatting>
  <conditionalFormatting sqref="U23">
    <cfRule type="cellIs" dxfId="7" priority="7" operator="equal">
      <formula>0</formula>
    </cfRule>
    <cfRule type="expression" dxfId="6" priority="8">
      <formula>$J$33&lt;&gt;0</formula>
    </cfRule>
  </conditionalFormatting>
  <conditionalFormatting sqref="J37:L37">
    <cfRule type="cellIs" dxfId="5" priority="5" operator="equal">
      <formula>0</formula>
    </cfRule>
    <cfRule type="expression" dxfId="4" priority="6">
      <formula>$J$33&lt;&gt;0</formula>
    </cfRule>
  </conditionalFormatting>
  <conditionalFormatting sqref="W37:Y37">
    <cfRule type="cellIs" dxfId="3" priority="3" operator="equal">
      <formula>0</formula>
    </cfRule>
    <cfRule type="expression" dxfId="2" priority="4">
      <formula>$J$33&lt;&gt;0</formula>
    </cfRule>
  </conditionalFormatting>
  <conditionalFormatting sqref="J40:L40">
    <cfRule type="cellIs" dxfId="1" priority="2" operator="equal">
      <formula>0</formula>
    </cfRule>
  </conditionalFormatting>
  <conditionalFormatting sqref="W40:Y40">
    <cfRule type="cellIs" dxfId="0" priority="1" operator="equal">
      <formula>0</formula>
    </cfRule>
  </conditionalFormatting>
  <dataValidations count="3">
    <dataValidation type="list" allowBlank="1" showInputMessage="1" showErrorMessage="1" sqref="B6" xr:uid="{00000000-0002-0000-0000-000000000000}">
      <formula1>"Meisterschaftsspiel-Nr., Pokalspiel-Nr., Freundschaftsspiel"</formula1>
    </dataValidation>
    <dataValidation type="list" errorStyle="warning" allowBlank="1" showInputMessage="1" showErrorMessage="1" error="Bitte Liga aus Liste auswählen" sqref="D8:L8" xr:uid="{00000000-0002-0000-0000-000001000000}">
      <formula1>Ligen</formula1>
    </dataValidation>
    <dataValidation errorStyle="information" showInputMessage="1" showErrorMessage="1" sqref="P6:S6" xr:uid="{00000000-0002-0000-0000-000003000000}"/>
  </dataValidations>
  <pageMargins left="0.19685039370078741" right="0.19685039370078741" top="0.19685039370078741" bottom="0.19685039370078741" header="0" footer="0"/>
  <pageSetup paperSize="9" scale="80" orientation="portrait" r:id="rId1"/>
  <ignoredErrors>
    <ignoredError sqref="E21 R21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5" operator="equal" id="{E6C76136-286E-4874-AE39-363D4CF36626}">
            <xm:f>Listen!#REF!</xm:f>
            <x14:dxf>
              <font>
                <b/>
                <i val="0"/>
                <color rgb="FFFF0000"/>
              </font>
            </x14:dxf>
          </x14:cfRule>
          <xm:sqref>P6:S6 D8:L8</xm:sqref>
        </x14:conditionalFormatting>
        <x14:conditionalFormatting xmlns:xm="http://schemas.microsoft.com/office/excel/2006/main">
          <x14:cfRule type="cellIs" priority="97" operator="equal" id="{BF9CE37F-D0E4-4C63-9BE4-F6327D03B453}">
            <xm:f>Listen!#REF!</xm:f>
            <x14:dxf>
              <font>
                <b/>
                <i val="0"/>
                <strike val="0"/>
                <color rgb="FFFF0000"/>
              </font>
            </x14:dxf>
          </x14:cfRule>
          <xm:sqref>V6:Y6 P7:Y7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I115"/>
  <sheetViews>
    <sheetView workbookViewId="0">
      <selection activeCell="B10" sqref="B10"/>
    </sheetView>
  </sheetViews>
  <sheetFormatPr baseColWidth="10" defaultRowHeight="12.75" x14ac:dyDescent="0.2"/>
  <cols>
    <col min="1" max="1" width="22.5703125" bestFit="1" customWidth="1"/>
    <col min="3" max="3" width="31.5703125" bestFit="1" customWidth="1"/>
    <col min="4" max="4" width="25.28515625" bestFit="1" customWidth="1"/>
    <col min="5" max="5" width="12.7109375" bestFit="1" customWidth="1"/>
    <col min="6" max="6" width="42.140625" bestFit="1" customWidth="1"/>
  </cols>
  <sheetData>
    <row r="1" spans="1:9" ht="15" x14ac:dyDescent="0.2">
      <c r="A1" s="47" t="s">
        <v>57</v>
      </c>
      <c r="C1" t="s">
        <v>2</v>
      </c>
      <c r="D1" t="s">
        <v>10</v>
      </c>
      <c r="E1" t="s">
        <v>58</v>
      </c>
      <c r="F1" s="50" t="s">
        <v>273</v>
      </c>
      <c r="G1" t="s">
        <v>274</v>
      </c>
      <c r="H1" t="s">
        <v>86</v>
      </c>
      <c r="I1" t="s">
        <v>275</v>
      </c>
    </row>
    <row r="2" spans="1:9" ht="15" x14ac:dyDescent="0.2">
      <c r="A2" s="47" t="s">
        <v>327</v>
      </c>
      <c r="B2">
        <v>35</v>
      </c>
      <c r="C2" t="str">
        <f t="shared" ref="C2:C33" si="0">H2&amp;"; "&amp;D2</f>
        <v>Ahaus; Sporthalle Anne-Frank-Realschule</v>
      </c>
      <c r="D2" s="57" t="s">
        <v>88</v>
      </c>
      <c r="E2" s="51" t="str">
        <f t="shared" ref="E2:E33" si="1">G2&amp;" "&amp;H2</f>
        <v>48683 Ahaus</v>
      </c>
      <c r="F2" s="57">
        <v>605534</v>
      </c>
      <c r="G2" s="57">
        <v>48683</v>
      </c>
      <c r="H2" s="57" t="s">
        <v>87</v>
      </c>
      <c r="I2" s="57" t="s">
        <v>89</v>
      </c>
    </row>
    <row r="3" spans="1:9" ht="15" x14ac:dyDescent="0.2">
      <c r="A3" s="47" t="s">
        <v>328</v>
      </c>
      <c r="B3">
        <v>35</v>
      </c>
      <c r="C3" t="str">
        <f t="shared" si="0"/>
        <v>Ahaus; Sporthalle Berufsschule</v>
      </c>
      <c r="D3" s="57" t="s">
        <v>320</v>
      </c>
      <c r="E3" s="51" t="str">
        <f t="shared" si="1"/>
        <v>48683 Ahaus</v>
      </c>
      <c r="F3" s="57">
        <v>605554</v>
      </c>
      <c r="G3" s="57">
        <v>48683</v>
      </c>
      <c r="H3" s="57" t="s">
        <v>87</v>
      </c>
      <c r="I3" s="57" t="s">
        <v>313</v>
      </c>
    </row>
    <row r="4" spans="1:9" ht="15" x14ac:dyDescent="0.2">
      <c r="A4" s="48" t="s">
        <v>329</v>
      </c>
      <c r="B4">
        <v>30</v>
      </c>
      <c r="C4" t="str">
        <f t="shared" si="0"/>
        <v>Ahaus; Sporthalle Vestert II</v>
      </c>
      <c r="D4" s="57" t="s">
        <v>91</v>
      </c>
      <c r="E4" s="51" t="str">
        <f t="shared" si="1"/>
        <v>48683 Ahaus</v>
      </c>
      <c r="F4" s="57">
        <v>605502</v>
      </c>
      <c r="G4" s="57">
        <v>48683</v>
      </c>
      <c r="H4" s="57" t="s">
        <v>87</v>
      </c>
      <c r="I4" s="57" t="s">
        <v>90</v>
      </c>
    </row>
    <row r="5" spans="1:9" ht="15" x14ac:dyDescent="0.25">
      <c r="A5" s="48" t="s">
        <v>330</v>
      </c>
      <c r="B5">
        <v>30</v>
      </c>
      <c r="C5" t="str">
        <f t="shared" si="0"/>
        <v>Ascheberg; Sporth. Profil-Schule Ascheberg</v>
      </c>
      <c r="D5" s="58" t="s">
        <v>80</v>
      </c>
      <c r="E5" s="51" t="str">
        <f t="shared" si="1"/>
        <v>59387 Ascheberg</v>
      </c>
      <c r="F5" s="58">
        <v>606601</v>
      </c>
      <c r="G5" s="58">
        <v>59387</v>
      </c>
      <c r="H5" s="58" t="s">
        <v>92</v>
      </c>
      <c r="I5" s="58" t="s">
        <v>93</v>
      </c>
    </row>
    <row r="6" spans="1:9" ht="15" x14ac:dyDescent="0.2">
      <c r="A6" s="48" t="s">
        <v>282</v>
      </c>
      <c r="B6">
        <v>25</v>
      </c>
      <c r="C6" t="str">
        <f t="shared" si="0"/>
        <v>Billerbeck; Sporthalle Billerbeck</v>
      </c>
      <c r="D6" s="57" t="s">
        <v>94</v>
      </c>
      <c r="E6" s="51" t="str">
        <f t="shared" si="1"/>
        <v>48727 Billerbeck</v>
      </c>
      <c r="F6" s="57">
        <v>605540</v>
      </c>
      <c r="G6" s="57">
        <v>48727</v>
      </c>
      <c r="H6" s="57" t="s">
        <v>95</v>
      </c>
      <c r="I6" s="57" t="s">
        <v>96</v>
      </c>
    </row>
    <row r="7" spans="1:9" ht="15" x14ac:dyDescent="0.2">
      <c r="A7" s="48" t="s">
        <v>283</v>
      </c>
      <c r="B7">
        <v>25</v>
      </c>
      <c r="C7" t="str">
        <f t="shared" si="0"/>
        <v>Coesfeld; Sporthalle am Fredesteen</v>
      </c>
      <c r="D7" s="57" t="s">
        <v>97</v>
      </c>
      <c r="E7" s="51" t="str">
        <f t="shared" si="1"/>
        <v>48653 Coesfeld</v>
      </c>
      <c r="F7" s="57">
        <v>605505</v>
      </c>
      <c r="G7" s="57">
        <v>48653</v>
      </c>
      <c r="H7" s="57" t="s">
        <v>98</v>
      </c>
      <c r="I7" s="57" t="s">
        <v>99</v>
      </c>
    </row>
    <row r="8" spans="1:9" ht="15" x14ac:dyDescent="0.2">
      <c r="A8" s="48" t="s">
        <v>284</v>
      </c>
      <c r="B8">
        <v>35</v>
      </c>
      <c r="C8" t="str">
        <f t="shared" si="0"/>
        <v>Coesfeld; Sporthalle I Schulzentrum</v>
      </c>
      <c r="D8" s="57" t="s">
        <v>100</v>
      </c>
      <c r="E8" s="51" t="str">
        <f t="shared" si="1"/>
        <v>48653 Coesfeld</v>
      </c>
      <c r="F8" s="57">
        <v>605510</v>
      </c>
      <c r="G8" s="57">
        <v>48653</v>
      </c>
      <c r="H8" s="57" t="s">
        <v>98</v>
      </c>
      <c r="I8" s="57" t="s">
        <v>101</v>
      </c>
    </row>
    <row r="9" spans="1:9" ht="15" x14ac:dyDescent="0.2">
      <c r="A9" s="48" t="s">
        <v>285</v>
      </c>
      <c r="B9">
        <v>35</v>
      </c>
      <c r="C9" t="str">
        <f t="shared" si="0"/>
        <v>Coesfeld; Sporthalle II Schulzentrum</v>
      </c>
      <c r="D9" s="57" t="s">
        <v>102</v>
      </c>
      <c r="E9" s="51" t="str">
        <f t="shared" si="1"/>
        <v>48653 Coesfeld</v>
      </c>
      <c r="F9" s="57">
        <v>605511</v>
      </c>
      <c r="G9" s="57">
        <v>48653</v>
      </c>
      <c r="H9" s="57" t="s">
        <v>98</v>
      </c>
      <c r="I9" s="57" t="s">
        <v>101</v>
      </c>
    </row>
    <row r="10" spans="1:9" ht="15" x14ac:dyDescent="0.25">
      <c r="A10" s="48" t="s">
        <v>32</v>
      </c>
      <c r="B10">
        <v>25</v>
      </c>
      <c r="C10" t="str">
        <f t="shared" si="0"/>
        <v>Drensteinfurt; Dreingauhalle Drensteinfurt</v>
      </c>
      <c r="D10" s="58" t="s">
        <v>44</v>
      </c>
      <c r="E10" s="51" t="str">
        <f t="shared" si="1"/>
        <v>48317 Drensteinfurt</v>
      </c>
      <c r="F10" s="58">
        <v>606641</v>
      </c>
      <c r="G10" s="58">
        <v>48317</v>
      </c>
      <c r="H10" s="58" t="s">
        <v>103</v>
      </c>
      <c r="I10" s="58" t="s">
        <v>104</v>
      </c>
    </row>
    <row r="11" spans="1:9" ht="15" x14ac:dyDescent="0.2">
      <c r="A11" s="48" t="s">
        <v>33</v>
      </c>
      <c r="B11">
        <v>25</v>
      </c>
      <c r="C11" t="str">
        <f t="shared" si="0"/>
        <v>Emsdetten; Emshalle Emsdetten</v>
      </c>
      <c r="D11" s="57" t="s">
        <v>105</v>
      </c>
      <c r="E11" s="51" t="str">
        <f t="shared" si="1"/>
        <v>48282 Emsdetten</v>
      </c>
      <c r="F11" s="57">
        <v>605550</v>
      </c>
      <c r="G11" s="57">
        <v>48282</v>
      </c>
      <c r="H11" s="57" t="s">
        <v>106</v>
      </c>
      <c r="I11" s="57" t="s">
        <v>107</v>
      </c>
    </row>
    <row r="12" spans="1:9" ht="15" x14ac:dyDescent="0.2">
      <c r="A12" s="48" t="s">
        <v>34</v>
      </c>
      <c r="B12">
        <v>25</v>
      </c>
      <c r="C12" t="str">
        <f t="shared" si="0"/>
        <v>Emsdetten; Euregiohalle</v>
      </c>
      <c r="D12" s="57" t="s">
        <v>108</v>
      </c>
      <c r="E12" s="51" t="str">
        <f t="shared" si="1"/>
        <v>48282 Emsdetten</v>
      </c>
      <c r="F12" s="57">
        <v>605516</v>
      </c>
      <c r="G12" s="57">
        <v>48282</v>
      </c>
      <c r="H12" s="57" t="s">
        <v>106</v>
      </c>
      <c r="I12" s="57" t="s">
        <v>109</v>
      </c>
    </row>
    <row r="13" spans="1:9" ht="15" x14ac:dyDescent="0.2">
      <c r="A13" s="49" t="s">
        <v>35</v>
      </c>
      <c r="B13">
        <v>25</v>
      </c>
      <c r="C13" t="str">
        <f t="shared" si="0"/>
        <v>Emsdetten; Martinum-Sporthalle</v>
      </c>
      <c r="D13" s="57" t="s">
        <v>110</v>
      </c>
      <c r="E13" s="51" t="str">
        <f t="shared" si="1"/>
        <v>48282 Emsdetten</v>
      </c>
      <c r="F13" s="57">
        <v>605556</v>
      </c>
      <c r="G13" s="57">
        <v>48282</v>
      </c>
      <c r="H13" s="57" t="s">
        <v>106</v>
      </c>
      <c r="I13" s="57" t="s">
        <v>111</v>
      </c>
    </row>
    <row r="14" spans="1:9" ht="15" x14ac:dyDescent="0.2">
      <c r="A14" s="48" t="s">
        <v>36</v>
      </c>
      <c r="B14">
        <v>25</v>
      </c>
      <c r="C14" t="str">
        <f t="shared" si="0"/>
        <v>Emsdetten; Spiel- und Sporthalle</v>
      </c>
      <c r="D14" s="57" t="s">
        <v>112</v>
      </c>
      <c r="E14" s="51" t="str">
        <f t="shared" si="1"/>
        <v>48282 Emsdetten</v>
      </c>
      <c r="F14" s="57">
        <v>605515</v>
      </c>
      <c r="G14" s="57">
        <v>48282</v>
      </c>
      <c r="H14" s="57" t="s">
        <v>106</v>
      </c>
      <c r="I14" s="57" t="s">
        <v>113</v>
      </c>
    </row>
    <row r="15" spans="1:9" ht="15" x14ac:dyDescent="0.2">
      <c r="A15" s="48" t="s">
        <v>37</v>
      </c>
      <c r="B15">
        <v>25</v>
      </c>
      <c r="C15" t="str">
        <f t="shared" si="0"/>
        <v>Emsdetten; Sporthalle Käthe-Kollwitz-Schule</v>
      </c>
      <c r="D15" s="57" t="s">
        <v>286</v>
      </c>
      <c r="E15" s="51" t="str">
        <f t="shared" si="1"/>
        <v>48282 Emsdetten</v>
      </c>
      <c r="F15" s="57">
        <v>605557</v>
      </c>
      <c r="G15" s="57">
        <v>48282</v>
      </c>
      <c r="H15" s="57" t="s">
        <v>106</v>
      </c>
      <c r="I15" s="57" t="s">
        <v>292</v>
      </c>
    </row>
    <row r="16" spans="1:9" ht="15" x14ac:dyDescent="0.25">
      <c r="A16" s="48" t="s">
        <v>38</v>
      </c>
      <c r="B16">
        <v>25</v>
      </c>
      <c r="C16" t="str">
        <f t="shared" si="0"/>
        <v>Everswinkel; Kehlbachhalle Everswinkel</v>
      </c>
      <c r="D16" s="58" t="s">
        <v>40</v>
      </c>
      <c r="E16" s="51" t="str">
        <f t="shared" si="1"/>
        <v>48351 Everswinkel</v>
      </c>
      <c r="F16" s="58">
        <v>606603</v>
      </c>
      <c r="G16" s="58">
        <v>48351</v>
      </c>
      <c r="H16" s="58" t="s">
        <v>114</v>
      </c>
      <c r="I16" s="58" t="s">
        <v>115</v>
      </c>
    </row>
    <row r="17" spans="1:9" ht="15.75" x14ac:dyDescent="0.25">
      <c r="A17" s="49" t="s">
        <v>39</v>
      </c>
      <c r="B17">
        <v>25</v>
      </c>
      <c r="C17" t="str">
        <f t="shared" si="0"/>
        <v>Everswinkel; Verbundschulhalle Everswinkel</v>
      </c>
      <c r="D17" s="58" t="s">
        <v>72</v>
      </c>
      <c r="E17" s="51" t="str">
        <f t="shared" si="1"/>
        <v>48351 Everswinkel</v>
      </c>
      <c r="F17" s="58">
        <v>606633</v>
      </c>
      <c r="G17" s="58">
        <v>48351</v>
      </c>
      <c r="H17" s="58" t="s">
        <v>114</v>
      </c>
      <c r="I17" s="58" t="s">
        <v>116</v>
      </c>
    </row>
    <row r="18" spans="1:9" ht="15.75" x14ac:dyDescent="0.25">
      <c r="A18" s="49" t="s">
        <v>312</v>
      </c>
      <c r="C18" t="str">
        <f t="shared" si="0"/>
        <v>Everswinkel; Vitus Sportcenter Everswinkel</v>
      </c>
      <c r="D18" s="58" t="s">
        <v>56</v>
      </c>
      <c r="E18" s="51" t="str">
        <f t="shared" si="1"/>
        <v>48351 Everswinkel</v>
      </c>
      <c r="F18" s="58">
        <v>606664</v>
      </c>
      <c r="G18" s="58">
        <v>48351</v>
      </c>
      <c r="H18" s="58" t="s">
        <v>114</v>
      </c>
      <c r="I18" s="58" t="s">
        <v>117</v>
      </c>
    </row>
    <row r="19" spans="1:9" ht="15" x14ac:dyDescent="0.2">
      <c r="A19" s="48" t="s">
        <v>281</v>
      </c>
      <c r="C19" t="str">
        <f t="shared" si="0"/>
        <v>Gescher; Dreifachhalle Borkener Damm</v>
      </c>
      <c r="D19" s="57" t="s">
        <v>118</v>
      </c>
      <c r="E19" s="51" t="str">
        <f t="shared" si="1"/>
        <v>48712 Gescher</v>
      </c>
      <c r="F19" s="57">
        <v>605517</v>
      </c>
      <c r="G19" s="57">
        <v>48712</v>
      </c>
      <c r="H19" s="57" t="s">
        <v>119</v>
      </c>
      <c r="I19" s="57" t="s">
        <v>120</v>
      </c>
    </row>
    <row r="20" spans="1:9" ht="15.75" x14ac:dyDescent="0.25">
      <c r="A20" s="49"/>
      <c r="C20" t="str">
        <f t="shared" si="0"/>
        <v>Greven; Emssporthalle Greven</v>
      </c>
      <c r="D20" s="58" t="s">
        <v>73</v>
      </c>
      <c r="E20" s="51" t="str">
        <f t="shared" si="1"/>
        <v>48268 Greven</v>
      </c>
      <c r="F20" s="58">
        <v>606604</v>
      </c>
      <c r="G20" s="58">
        <v>48268</v>
      </c>
      <c r="H20" s="58" t="s">
        <v>121</v>
      </c>
      <c r="I20" s="58" t="s">
        <v>122</v>
      </c>
    </row>
    <row r="21" spans="1:9" ht="15" x14ac:dyDescent="0.25">
      <c r="A21" s="48"/>
      <c r="C21" t="str">
        <f t="shared" si="0"/>
        <v>Greven; Rönnehalle Greven</v>
      </c>
      <c r="D21" s="58" t="s">
        <v>41</v>
      </c>
      <c r="E21" s="51" t="str">
        <f t="shared" si="1"/>
        <v>48268 Greven</v>
      </c>
      <c r="F21" s="58">
        <v>606605</v>
      </c>
      <c r="G21" s="58">
        <v>48268</v>
      </c>
      <c r="H21" s="58" t="s">
        <v>121</v>
      </c>
      <c r="I21" s="58" t="s">
        <v>123</v>
      </c>
    </row>
    <row r="22" spans="1:9" ht="15.75" x14ac:dyDescent="0.25">
      <c r="A22" s="49"/>
      <c r="C22" t="str">
        <f t="shared" si="0"/>
        <v>Greven-Reckenfeld; Walgenbachsporthalle Reckenfeld</v>
      </c>
      <c r="D22" s="58" t="s">
        <v>124</v>
      </c>
      <c r="E22" s="51" t="str">
        <f t="shared" si="1"/>
        <v>48268 Greven-Reckenfeld</v>
      </c>
      <c r="F22" s="58">
        <v>606639</v>
      </c>
      <c r="G22" s="58">
        <v>48268</v>
      </c>
      <c r="H22" s="58" t="s">
        <v>125</v>
      </c>
      <c r="I22" s="58" t="s">
        <v>126</v>
      </c>
    </row>
    <row r="23" spans="1:9" ht="15" x14ac:dyDescent="0.2">
      <c r="A23" s="49"/>
      <c r="C23" t="str">
        <f t="shared" si="0"/>
        <v>Gronau; Sporthalle Epe</v>
      </c>
      <c r="D23" s="57" t="s">
        <v>128</v>
      </c>
      <c r="E23" s="51" t="str">
        <f t="shared" si="1"/>
        <v>48599 Gronau</v>
      </c>
      <c r="F23" s="57">
        <v>605521</v>
      </c>
      <c r="G23" s="57">
        <v>48599</v>
      </c>
      <c r="H23" s="57" t="s">
        <v>127</v>
      </c>
      <c r="I23" s="57" t="s">
        <v>129</v>
      </c>
    </row>
    <row r="24" spans="1:9" x14ac:dyDescent="0.2">
      <c r="C24" t="str">
        <f t="shared" si="0"/>
        <v>Gronau; Sporthalle I Laubstiege</v>
      </c>
      <c r="D24" s="57" t="s">
        <v>130</v>
      </c>
      <c r="E24" s="51" t="str">
        <f t="shared" si="1"/>
        <v>48599 Gronau</v>
      </c>
      <c r="F24" s="57">
        <v>605519</v>
      </c>
      <c r="G24" s="57">
        <v>48599</v>
      </c>
      <c r="H24" s="57" t="s">
        <v>127</v>
      </c>
      <c r="I24" s="57" t="s">
        <v>131</v>
      </c>
    </row>
    <row r="25" spans="1:9" x14ac:dyDescent="0.2">
      <c r="C25" t="str">
        <f t="shared" si="0"/>
        <v>Gronau; Sporthalle II Laubstiege</v>
      </c>
      <c r="D25" s="57" t="s">
        <v>132</v>
      </c>
      <c r="E25" s="51" t="str">
        <f t="shared" si="1"/>
        <v>48599 Gronau</v>
      </c>
      <c r="F25" s="57">
        <v>605518</v>
      </c>
      <c r="G25" s="57">
        <v>48599</v>
      </c>
      <c r="H25" s="57" t="s">
        <v>127</v>
      </c>
      <c r="I25" s="57" t="s">
        <v>131</v>
      </c>
    </row>
    <row r="26" spans="1:9" ht="15" x14ac:dyDescent="0.25">
      <c r="C26" t="str">
        <f t="shared" si="0"/>
        <v>Havixbeck; Baumberge Sporthalle Havixbeck</v>
      </c>
      <c r="D26" s="58" t="s">
        <v>85</v>
      </c>
      <c r="E26" s="51" t="str">
        <f t="shared" si="1"/>
        <v>48329 Havixbeck</v>
      </c>
      <c r="F26" s="58">
        <v>606652</v>
      </c>
      <c r="G26" s="58">
        <v>48329</v>
      </c>
      <c r="H26" s="58" t="s">
        <v>133</v>
      </c>
      <c r="I26" s="58" t="s">
        <v>134</v>
      </c>
    </row>
    <row r="27" spans="1:9" ht="15" x14ac:dyDescent="0.25">
      <c r="C27" t="str">
        <f t="shared" si="0"/>
        <v>Havixbeck; Zweifachsporthalle Havixbeck</v>
      </c>
      <c r="D27" s="58" t="s">
        <v>54</v>
      </c>
      <c r="E27" s="51" t="str">
        <f t="shared" si="1"/>
        <v>48329 Havixbeck</v>
      </c>
      <c r="F27" s="58">
        <v>606630</v>
      </c>
      <c r="G27" s="58">
        <v>48329</v>
      </c>
      <c r="H27" s="58" t="s">
        <v>133</v>
      </c>
      <c r="I27" s="58" t="s">
        <v>293</v>
      </c>
    </row>
    <row r="28" spans="1:9" x14ac:dyDescent="0.2">
      <c r="C28" t="str">
        <f t="shared" si="0"/>
        <v>Hopsten; Sporthalle Hopsten</v>
      </c>
      <c r="D28" s="57" t="s">
        <v>135</v>
      </c>
      <c r="E28" s="51" t="str">
        <f t="shared" si="1"/>
        <v>48496 Hopsten</v>
      </c>
      <c r="F28" s="57">
        <v>605560</v>
      </c>
      <c r="G28" s="57">
        <v>48496</v>
      </c>
      <c r="H28" s="57" t="s">
        <v>136</v>
      </c>
      <c r="I28" s="57" t="s">
        <v>137</v>
      </c>
    </row>
    <row r="29" spans="1:9" x14ac:dyDescent="0.2">
      <c r="C29" t="str">
        <f t="shared" si="0"/>
        <v>Hörstel; Harkenberghalle</v>
      </c>
      <c r="D29" s="57" t="s">
        <v>138</v>
      </c>
      <c r="E29" s="51" t="str">
        <f t="shared" si="1"/>
        <v>48477 Hörstel</v>
      </c>
      <c r="F29" s="57">
        <v>605561</v>
      </c>
      <c r="G29" s="57">
        <v>48477</v>
      </c>
      <c r="H29" s="57" t="s">
        <v>139</v>
      </c>
      <c r="I29" s="57" t="s">
        <v>140</v>
      </c>
    </row>
    <row r="30" spans="1:9" x14ac:dyDescent="0.2">
      <c r="C30" t="str">
        <f t="shared" si="0"/>
        <v>Hörstel; Ludgerus-Sporthalle</v>
      </c>
      <c r="D30" s="57" t="s">
        <v>141</v>
      </c>
      <c r="E30" s="51" t="str">
        <f t="shared" si="1"/>
        <v>48477 Hörstel</v>
      </c>
      <c r="F30" s="57">
        <v>605567</v>
      </c>
      <c r="G30" s="57">
        <v>48477</v>
      </c>
      <c r="H30" s="57" t="s">
        <v>139</v>
      </c>
      <c r="I30" s="57" t="s">
        <v>142</v>
      </c>
    </row>
    <row r="31" spans="1:9" x14ac:dyDescent="0.2">
      <c r="C31" t="str">
        <f t="shared" si="0"/>
        <v>Hörstel-Riesenbeck; Grüne Halle</v>
      </c>
      <c r="D31" s="57" t="s">
        <v>143</v>
      </c>
      <c r="E31" s="51" t="str">
        <f t="shared" si="1"/>
        <v>48477 Hörstel-Riesenbeck</v>
      </c>
      <c r="F31" s="57">
        <v>605103</v>
      </c>
      <c r="G31" s="57">
        <v>48477</v>
      </c>
      <c r="H31" s="57" t="s">
        <v>144</v>
      </c>
      <c r="I31" s="57" t="s">
        <v>145</v>
      </c>
    </row>
    <row r="32" spans="1:9" x14ac:dyDescent="0.2">
      <c r="C32" t="str">
        <f t="shared" si="0"/>
        <v>Ibbenbüren; Goethe Halle</v>
      </c>
      <c r="D32" s="57" t="s">
        <v>146</v>
      </c>
      <c r="E32" s="51" t="str">
        <f t="shared" si="1"/>
        <v>49479 Ibbenbüren</v>
      </c>
      <c r="F32" s="57">
        <v>605562</v>
      </c>
      <c r="G32" s="57">
        <v>49479</v>
      </c>
      <c r="H32" s="57" t="s">
        <v>147</v>
      </c>
      <c r="I32" s="57" t="s">
        <v>148</v>
      </c>
    </row>
    <row r="33" spans="3:9" x14ac:dyDescent="0.2">
      <c r="C33" t="str">
        <f t="shared" si="0"/>
        <v>Ibbenbüren; Halle Bockraden</v>
      </c>
      <c r="D33" s="57" t="s">
        <v>149</v>
      </c>
      <c r="E33" s="51" t="str">
        <f t="shared" si="1"/>
        <v>49477 Ibbenbüren</v>
      </c>
      <c r="F33" s="57">
        <v>605566</v>
      </c>
      <c r="G33" s="57">
        <v>49477</v>
      </c>
      <c r="H33" s="57" t="s">
        <v>147</v>
      </c>
      <c r="I33" s="57" t="s">
        <v>150</v>
      </c>
    </row>
    <row r="34" spans="3:9" x14ac:dyDescent="0.2">
      <c r="C34" t="str">
        <f t="shared" ref="C34:C65" si="2">H34&amp;"; "&amp;D34</f>
        <v>Ibbenbüren; Halle Ost am Sportzentrum</v>
      </c>
      <c r="D34" s="57" t="s">
        <v>151</v>
      </c>
      <c r="E34" s="51" t="str">
        <f t="shared" ref="E34:E65" si="3">G34&amp;" "&amp;H34</f>
        <v>49479 Ibbenbüren</v>
      </c>
      <c r="F34" s="57">
        <v>605563</v>
      </c>
      <c r="G34" s="57">
        <v>49479</v>
      </c>
      <c r="H34" s="57" t="s">
        <v>147</v>
      </c>
      <c r="I34" s="57" t="s">
        <v>152</v>
      </c>
    </row>
    <row r="35" spans="3:9" x14ac:dyDescent="0.2">
      <c r="C35" t="str">
        <f t="shared" si="2"/>
        <v>Ibbenbüren; Halle West an der Realschule</v>
      </c>
      <c r="D35" s="57" t="s">
        <v>153</v>
      </c>
      <c r="E35" s="51" t="str">
        <f t="shared" si="3"/>
        <v>49479 Ibbenbüren</v>
      </c>
      <c r="F35" s="57">
        <v>605564</v>
      </c>
      <c r="G35" s="57">
        <v>49479</v>
      </c>
      <c r="H35" s="57" t="s">
        <v>147</v>
      </c>
      <c r="I35" s="57" t="s">
        <v>154</v>
      </c>
    </row>
    <row r="36" spans="3:9" x14ac:dyDescent="0.2">
      <c r="C36" t="str">
        <f t="shared" si="2"/>
        <v>Ibbenbüren; Kepler-Halle</v>
      </c>
      <c r="D36" s="57" t="s">
        <v>155</v>
      </c>
      <c r="E36" s="51" t="str">
        <f t="shared" si="3"/>
        <v>49477 Ibbenbüren</v>
      </c>
      <c r="F36" s="57">
        <v>605105</v>
      </c>
      <c r="G36" s="57">
        <v>49477</v>
      </c>
      <c r="H36" s="57" t="s">
        <v>147</v>
      </c>
      <c r="I36" s="57" t="s">
        <v>156</v>
      </c>
    </row>
    <row r="37" spans="3:9" ht="15" x14ac:dyDescent="0.25">
      <c r="C37" t="str">
        <f t="shared" si="2"/>
        <v>Ladbergen; Ladbergen Sporthalle I</v>
      </c>
      <c r="D37" s="58" t="s">
        <v>74</v>
      </c>
      <c r="E37" s="51" t="str">
        <f t="shared" si="3"/>
        <v>49549 Ladbergen</v>
      </c>
      <c r="F37" s="58">
        <v>606606</v>
      </c>
      <c r="G37" s="58">
        <v>49549</v>
      </c>
      <c r="H37" s="58" t="s">
        <v>157</v>
      </c>
      <c r="I37" s="58" t="s">
        <v>158</v>
      </c>
    </row>
    <row r="38" spans="3:9" ht="15" x14ac:dyDescent="0.25">
      <c r="C38" t="str">
        <f t="shared" si="2"/>
        <v>Ladbergen; Ladbergen Sporthalle II</v>
      </c>
      <c r="D38" s="58" t="s">
        <v>75</v>
      </c>
      <c r="E38" s="51" t="str">
        <f t="shared" si="3"/>
        <v>49549 Ladbergen</v>
      </c>
      <c r="F38" s="58">
        <v>606607</v>
      </c>
      <c r="G38" s="58">
        <v>49549</v>
      </c>
      <c r="H38" s="58" t="s">
        <v>157</v>
      </c>
      <c r="I38" s="58" t="s">
        <v>159</v>
      </c>
    </row>
    <row r="39" spans="3:9" x14ac:dyDescent="0.2">
      <c r="C39" t="str">
        <f t="shared" si="2"/>
        <v>Legden; Sporthalle Brigidenschule</v>
      </c>
      <c r="D39" s="57" t="s">
        <v>160</v>
      </c>
      <c r="E39" s="51" t="str">
        <f t="shared" si="3"/>
        <v>48739 Legden</v>
      </c>
      <c r="F39" s="57">
        <v>605542</v>
      </c>
      <c r="G39" s="57">
        <v>48739</v>
      </c>
      <c r="H39" s="57" t="s">
        <v>161</v>
      </c>
      <c r="I39" s="57" t="s">
        <v>162</v>
      </c>
    </row>
    <row r="40" spans="3:9" ht="15" x14ac:dyDescent="0.25">
      <c r="C40" t="str">
        <f t="shared" si="2"/>
        <v>Lengerich; Dreifachsporthalle Lengerich</v>
      </c>
      <c r="D40" s="58" t="s">
        <v>43</v>
      </c>
      <c r="E40" s="51" t="str">
        <f t="shared" si="3"/>
        <v>49525 Lengerich</v>
      </c>
      <c r="F40" s="58">
        <v>606640</v>
      </c>
      <c r="G40" s="58">
        <v>49525</v>
      </c>
      <c r="H40" s="58" t="s">
        <v>163</v>
      </c>
      <c r="I40" s="58" t="s">
        <v>164</v>
      </c>
    </row>
    <row r="41" spans="3:9" ht="15" x14ac:dyDescent="0.25">
      <c r="C41" t="str">
        <f t="shared" si="2"/>
        <v>Lengerich; Stadtsporthalle Lengerich</v>
      </c>
      <c r="D41" s="58" t="s">
        <v>42</v>
      </c>
      <c r="E41" s="51" t="str">
        <f t="shared" si="3"/>
        <v>49525 Lengerich</v>
      </c>
      <c r="F41" s="58">
        <v>606608</v>
      </c>
      <c r="G41" s="58">
        <v>49525</v>
      </c>
      <c r="H41" s="58" t="s">
        <v>163</v>
      </c>
      <c r="I41" s="58" t="s">
        <v>165</v>
      </c>
    </row>
    <row r="42" spans="3:9" ht="15" x14ac:dyDescent="0.25">
      <c r="C42" t="str">
        <f t="shared" si="2"/>
        <v>Lengerich; Zweifachsporthalle Lengerich</v>
      </c>
      <c r="D42" s="58" t="s">
        <v>50</v>
      </c>
      <c r="E42" s="51" t="str">
        <f t="shared" si="3"/>
        <v>49525 Lengerich</v>
      </c>
      <c r="F42" s="58">
        <v>606649</v>
      </c>
      <c r="G42" s="58">
        <v>49525</v>
      </c>
      <c r="H42" s="58" t="s">
        <v>163</v>
      </c>
      <c r="I42" s="58" t="s">
        <v>166</v>
      </c>
    </row>
    <row r="43" spans="3:9" ht="15" x14ac:dyDescent="0.25">
      <c r="C43" t="str">
        <f t="shared" si="2"/>
        <v>Lienen-Kattenvenne; Sporthalle am Ölberg</v>
      </c>
      <c r="D43" s="58" t="s">
        <v>83</v>
      </c>
      <c r="E43" s="51" t="str">
        <f t="shared" si="3"/>
        <v>49536 Lienen-Kattenvenne</v>
      </c>
      <c r="F43" s="58">
        <v>606663</v>
      </c>
      <c r="G43" s="58">
        <v>49536</v>
      </c>
      <c r="H43" s="58" t="s">
        <v>167</v>
      </c>
      <c r="I43" s="58" t="s">
        <v>168</v>
      </c>
    </row>
    <row r="44" spans="3:9" x14ac:dyDescent="0.2">
      <c r="C44" t="str">
        <f t="shared" si="2"/>
        <v>Mettingen; Halle Berentelg</v>
      </c>
      <c r="D44" s="57" t="s">
        <v>169</v>
      </c>
      <c r="E44" s="51" t="str">
        <f t="shared" si="3"/>
        <v>49497 Mettingen</v>
      </c>
      <c r="F44" s="57">
        <v>605573</v>
      </c>
      <c r="G44" s="57">
        <v>49497</v>
      </c>
      <c r="H44" s="57" t="s">
        <v>170</v>
      </c>
      <c r="I44" s="57" t="s">
        <v>171</v>
      </c>
    </row>
    <row r="45" spans="3:9" x14ac:dyDescent="0.2">
      <c r="C45" t="str">
        <f t="shared" si="2"/>
        <v>Mettingen; Tüöttensporthalle</v>
      </c>
      <c r="D45" s="57" t="s">
        <v>172</v>
      </c>
      <c r="E45" s="51" t="str">
        <f t="shared" si="3"/>
        <v>49497 Mettingen</v>
      </c>
      <c r="F45" s="57">
        <v>605578</v>
      </c>
      <c r="G45" s="57">
        <v>49497</v>
      </c>
      <c r="H45" s="57" t="s">
        <v>170</v>
      </c>
      <c r="I45" s="57" t="s">
        <v>173</v>
      </c>
    </row>
    <row r="46" spans="3:9" ht="15" x14ac:dyDescent="0.25">
      <c r="C46" t="str">
        <f t="shared" si="2"/>
        <v>Münster; Adolph-Kolping-Halle Münster</v>
      </c>
      <c r="D46" s="58" t="s">
        <v>52</v>
      </c>
      <c r="E46" s="51" t="str">
        <f t="shared" si="3"/>
        <v>48147 Münster</v>
      </c>
      <c r="F46" s="58">
        <v>606660</v>
      </c>
      <c r="G46" s="58">
        <v>48147</v>
      </c>
      <c r="H46" s="58" t="s">
        <v>174</v>
      </c>
      <c r="I46" s="58" t="s">
        <v>175</v>
      </c>
    </row>
    <row r="47" spans="3:9" ht="15" x14ac:dyDescent="0.25">
      <c r="C47" t="str">
        <f t="shared" si="2"/>
        <v>Münster; Gesamtschule Münster-Mitte</v>
      </c>
      <c r="D47" s="58" t="s">
        <v>287</v>
      </c>
      <c r="E47" s="51" t="str">
        <f t="shared" si="3"/>
        <v>48153 Münster</v>
      </c>
      <c r="F47" s="58">
        <v>606675</v>
      </c>
      <c r="G47" s="58">
        <v>48153</v>
      </c>
      <c r="H47" s="58" t="s">
        <v>174</v>
      </c>
      <c r="I47" s="58" t="s">
        <v>294</v>
      </c>
    </row>
    <row r="48" spans="3:9" ht="15" x14ac:dyDescent="0.25">
      <c r="C48" t="str">
        <f t="shared" si="2"/>
        <v>Münster; Hans-Böckler-Schule Münster</v>
      </c>
      <c r="D48" s="58" t="s">
        <v>49</v>
      </c>
      <c r="E48" s="51" t="str">
        <f t="shared" si="3"/>
        <v>48155 Münster</v>
      </c>
      <c r="F48" s="58">
        <v>606616</v>
      </c>
      <c r="G48" s="58">
        <v>48155</v>
      </c>
      <c r="H48" s="58" t="s">
        <v>174</v>
      </c>
      <c r="I48" s="58" t="s">
        <v>176</v>
      </c>
    </row>
    <row r="49" spans="3:9" ht="15" x14ac:dyDescent="0.25">
      <c r="C49" t="str">
        <f t="shared" si="2"/>
        <v>Münster; Ludwig-Erhard-Schule Münster</v>
      </c>
      <c r="D49" s="58" t="s">
        <v>177</v>
      </c>
      <c r="E49" s="51" t="str">
        <f t="shared" si="3"/>
        <v>48151 Münster</v>
      </c>
      <c r="F49" s="58">
        <v>606617</v>
      </c>
      <c r="G49" s="58">
        <v>48151</v>
      </c>
      <c r="H49" s="58" t="s">
        <v>174</v>
      </c>
      <c r="I49" s="58" t="s">
        <v>178</v>
      </c>
    </row>
    <row r="50" spans="3:9" ht="15" x14ac:dyDescent="0.25">
      <c r="C50" t="str">
        <f t="shared" si="2"/>
        <v>Münster; Mauritzgymnasium</v>
      </c>
      <c r="D50" s="58" t="s">
        <v>60</v>
      </c>
      <c r="E50" s="51" t="str">
        <f t="shared" si="3"/>
        <v>48155 Münster</v>
      </c>
      <c r="F50" s="58">
        <v>606667</v>
      </c>
      <c r="G50" s="58">
        <v>48155</v>
      </c>
      <c r="H50" s="58" t="s">
        <v>174</v>
      </c>
      <c r="I50" s="58" t="s">
        <v>179</v>
      </c>
    </row>
    <row r="51" spans="3:9" ht="15" x14ac:dyDescent="0.25">
      <c r="C51" t="str">
        <f t="shared" si="2"/>
        <v>Münster; Sporth. Sentruper Höhe Münster</v>
      </c>
      <c r="D51" s="58" t="s">
        <v>53</v>
      </c>
      <c r="E51" s="51" t="str">
        <f t="shared" si="3"/>
        <v>48149 Münster</v>
      </c>
      <c r="F51" s="58">
        <v>606629</v>
      </c>
      <c r="G51" s="58">
        <v>48149</v>
      </c>
      <c r="H51" s="58" t="s">
        <v>174</v>
      </c>
      <c r="I51" s="58" t="s">
        <v>180</v>
      </c>
    </row>
    <row r="52" spans="3:9" ht="15" x14ac:dyDescent="0.25">
      <c r="C52" t="str">
        <f t="shared" si="2"/>
        <v>Münster; Sporthalle Albachten</v>
      </c>
      <c r="D52" s="58" t="s">
        <v>55</v>
      </c>
      <c r="E52" s="51" t="str">
        <f t="shared" si="3"/>
        <v>48163 Münster</v>
      </c>
      <c r="F52" s="58">
        <v>606662</v>
      </c>
      <c r="G52" s="58">
        <v>48163</v>
      </c>
      <c r="H52" s="58" t="s">
        <v>174</v>
      </c>
      <c r="I52" s="58" t="s">
        <v>181</v>
      </c>
    </row>
    <row r="53" spans="3:9" ht="15" x14ac:dyDescent="0.25">
      <c r="C53" t="str">
        <f t="shared" si="2"/>
        <v>Münster; Sporthalle Freiherr-vom-Stein-Gymnasium</v>
      </c>
      <c r="D53" s="58" t="s">
        <v>62</v>
      </c>
      <c r="E53" s="51" t="str">
        <f t="shared" si="3"/>
        <v>48161 Münster</v>
      </c>
      <c r="F53" s="58">
        <v>606672</v>
      </c>
      <c r="G53" s="58">
        <v>48161</v>
      </c>
      <c r="H53" s="58" t="s">
        <v>174</v>
      </c>
      <c r="I53" s="58" t="s">
        <v>182</v>
      </c>
    </row>
    <row r="54" spans="3:9" ht="15" x14ac:dyDescent="0.25">
      <c r="C54" t="str">
        <f t="shared" si="2"/>
        <v>Münster; Sporthalle Hansa-Berufskolleg</v>
      </c>
      <c r="D54" s="58" t="s">
        <v>322</v>
      </c>
      <c r="E54" s="51" t="str">
        <f t="shared" si="3"/>
        <v>48155 Münster</v>
      </c>
      <c r="F54" s="58">
        <v>606678</v>
      </c>
      <c r="G54" s="58">
        <v>48155</v>
      </c>
      <c r="H54" s="58" t="s">
        <v>174</v>
      </c>
      <c r="I54" s="58" t="s">
        <v>315</v>
      </c>
    </row>
    <row r="55" spans="3:9" ht="15" x14ac:dyDescent="0.25">
      <c r="C55" t="str">
        <f t="shared" si="2"/>
        <v>Münster; Sporthalle Mathilde Anneke Gesamtschule</v>
      </c>
      <c r="D55" s="58" t="s">
        <v>288</v>
      </c>
      <c r="E55" s="51" t="str">
        <f t="shared" si="3"/>
        <v>48145 Münster</v>
      </c>
      <c r="F55" s="58">
        <v>606676</v>
      </c>
      <c r="G55" s="58">
        <v>48145</v>
      </c>
      <c r="H55" s="58" t="s">
        <v>174</v>
      </c>
      <c r="I55" s="58" t="s">
        <v>295</v>
      </c>
    </row>
    <row r="56" spans="3:9" ht="15" x14ac:dyDescent="0.25">
      <c r="C56" t="str">
        <f t="shared" si="2"/>
        <v>Münster; Sporthalle Mosaikschule</v>
      </c>
      <c r="D56" s="58" t="s">
        <v>63</v>
      </c>
      <c r="E56" s="51" t="str">
        <f t="shared" si="3"/>
        <v>48161 Münster</v>
      </c>
      <c r="F56" s="58">
        <v>606673</v>
      </c>
      <c r="G56" s="58">
        <v>48161</v>
      </c>
      <c r="H56" s="58" t="s">
        <v>174</v>
      </c>
      <c r="I56" s="58" t="s">
        <v>183</v>
      </c>
    </row>
    <row r="57" spans="3:9" ht="15" x14ac:dyDescent="0.25">
      <c r="C57" t="str">
        <f t="shared" si="2"/>
        <v>Münster; Sporthalle Münster-Ost (2) (Zweifachhalle)</v>
      </c>
      <c r="D57" s="58" t="s">
        <v>61</v>
      </c>
      <c r="E57" s="51" t="str">
        <f t="shared" si="3"/>
        <v>48145 Münster</v>
      </c>
      <c r="F57" s="58">
        <v>606671</v>
      </c>
      <c r="G57" s="58">
        <v>48145</v>
      </c>
      <c r="H57" s="58" t="s">
        <v>174</v>
      </c>
      <c r="I57" s="58" t="s">
        <v>296</v>
      </c>
    </row>
    <row r="58" spans="3:9" ht="15" x14ac:dyDescent="0.25">
      <c r="C58" t="str">
        <f t="shared" si="2"/>
        <v>Münster; Sporthalle Münster-Ost (Dreifachhalle)</v>
      </c>
      <c r="D58" s="58" t="s">
        <v>70</v>
      </c>
      <c r="E58" s="51" t="str">
        <f t="shared" si="3"/>
        <v>48145 Münster</v>
      </c>
      <c r="F58" s="58">
        <v>606645</v>
      </c>
      <c r="G58" s="58">
        <v>48145</v>
      </c>
      <c r="H58" s="58" t="s">
        <v>174</v>
      </c>
      <c r="I58" s="58" t="s">
        <v>296</v>
      </c>
    </row>
    <row r="59" spans="3:9" ht="15" x14ac:dyDescent="0.25">
      <c r="C59" t="str">
        <f t="shared" si="2"/>
        <v>Münster; Sporthalle Pascal Gymnasium</v>
      </c>
      <c r="D59" s="58" t="s">
        <v>321</v>
      </c>
      <c r="E59" s="51" t="str">
        <f t="shared" si="3"/>
        <v>48147 Münster</v>
      </c>
      <c r="F59" s="58">
        <v>606677</v>
      </c>
      <c r="G59" s="58">
        <v>48147</v>
      </c>
      <c r="H59" s="58" t="s">
        <v>174</v>
      </c>
      <c r="I59" s="58" t="s">
        <v>314</v>
      </c>
    </row>
    <row r="60" spans="3:9" ht="15" x14ac:dyDescent="0.25">
      <c r="C60" t="str">
        <f t="shared" si="2"/>
        <v>Münster; Sporthalle Peter-Wust-Schule</v>
      </c>
      <c r="D60" s="58" t="s">
        <v>184</v>
      </c>
      <c r="E60" s="51" t="str">
        <f t="shared" si="3"/>
        <v>48163 Münster</v>
      </c>
      <c r="F60" s="58">
        <v>606674</v>
      </c>
      <c r="G60" s="58">
        <v>48163</v>
      </c>
      <c r="H60" s="58" t="s">
        <v>174</v>
      </c>
      <c r="I60" s="58" t="s">
        <v>185</v>
      </c>
    </row>
    <row r="61" spans="3:9" ht="15" x14ac:dyDescent="0.25">
      <c r="C61" t="str">
        <f t="shared" si="2"/>
        <v>Münster-Albachten; Sporth. Münster-Albachten 3 fach</v>
      </c>
      <c r="D61" s="58" t="s">
        <v>289</v>
      </c>
      <c r="E61" s="51" t="str">
        <f t="shared" si="3"/>
        <v>48163 Münster-Albachten</v>
      </c>
      <c r="F61" s="58">
        <v>606669</v>
      </c>
      <c r="G61" s="58">
        <v>48163</v>
      </c>
      <c r="H61" s="58" t="s">
        <v>186</v>
      </c>
      <c r="I61" s="58" t="s">
        <v>181</v>
      </c>
    </row>
    <row r="62" spans="3:9" ht="15" x14ac:dyDescent="0.25">
      <c r="C62" t="str">
        <f t="shared" si="2"/>
        <v>Münster-Gremmendorf; Sporthalle Gremmendorf</v>
      </c>
      <c r="D62" s="58" t="s">
        <v>71</v>
      </c>
      <c r="E62" s="51" t="str">
        <f t="shared" si="3"/>
        <v>48167 Münster-Gremmendorf</v>
      </c>
      <c r="F62" s="58">
        <v>606661</v>
      </c>
      <c r="G62" s="58">
        <v>48167</v>
      </c>
      <c r="H62" s="58" t="s">
        <v>187</v>
      </c>
      <c r="I62" s="58" t="s">
        <v>188</v>
      </c>
    </row>
    <row r="63" spans="3:9" ht="15" x14ac:dyDescent="0.25">
      <c r="C63" t="str">
        <f t="shared" si="2"/>
        <v>Münster-Hiltrup; Halle am Schwimmbad Hiltrup</v>
      </c>
      <c r="D63" s="58" t="s">
        <v>67</v>
      </c>
      <c r="E63" s="51" t="str">
        <f t="shared" si="3"/>
        <v>48165 Münster-Hiltrup</v>
      </c>
      <c r="F63" s="58">
        <v>606622</v>
      </c>
      <c r="G63" s="58">
        <v>48165</v>
      </c>
      <c r="H63" s="58" t="s">
        <v>189</v>
      </c>
      <c r="I63" s="58" t="s">
        <v>190</v>
      </c>
    </row>
    <row r="64" spans="3:9" ht="15" x14ac:dyDescent="0.25">
      <c r="C64" t="str">
        <f t="shared" si="2"/>
        <v>Münster-Kinderhaus; Bezirksportstätten SZK Halle I</v>
      </c>
      <c r="D64" s="58" t="s">
        <v>68</v>
      </c>
      <c r="E64" s="51" t="str">
        <f t="shared" si="3"/>
        <v>48159 Münster-Kinderhaus</v>
      </c>
      <c r="F64" s="58">
        <v>606625</v>
      </c>
      <c r="G64" s="58">
        <v>48159</v>
      </c>
      <c r="H64" s="58" t="s">
        <v>191</v>
      </c>
      <c r="I64" s="58" t="s">
        <v>192</v>
      </c>
    </row>
    <row r="65" spans="3:9" ht="15" x14ac:dyDescent="0.25">
      <c r="C65" t="str">
        <f t="shared" si="2"/>
        <v>Münster-Kinderhaus; Bezirksportstätten SZK Halle II</v>
      </c>
      <c r="D65" s="58" t="s">
        <v>69</v>
      </c>
      <c r="E65" s="51" t="str">
        <f t="shared" si="3"/>
        <v>48159 Münster-Kinderhaus</v>
      </c>
      <c r="F65" s="58">
        <v>606631</v>
      </c>
      <c r="G65" s="58">
        <v>48159</v>
      </c>
      <c r="H65" s="58" t="s">
        <v>191</v>
      </c>
      <c r="I65" s="58" t="s">
        <v>192</v>
      </c>
    </row>
    <row r="66" spans="3:9" ht="15" x14ac:dyDescent="0.25">
      <c r="C66" t="str">
        <f t="shared" ref="C66:C97" si="4">H66&amp;"; "&amp;D66</f>
        <v>Münster-Roxel; Schulzentrum Roxel I (Zweifach Halle)</v>
      </c>
      <c r="D66" s="58" t="s">
        <v>65</v>
      </c>
      <c r="E66" s="51" t="str">
        <f t="shared" ref="E66:E97" si="5">G66&amp;" "&amp;H66</f>
        <v>48161 Münster-Roxel</v>
      </c>
      <c r="F66" s="58">
        <v>606609</v>
      </c>
      <c r="G66" s="58">
        <v>48161</v>
      </c>
      <c r="H66" s="58" t="s">
        <v>193</v>
      </c>
      <c r="I66" s="58" t="s">
        <v>194</v>
      </c>
    </row>
    <row r="67" spans="3:9" ht="15" x14ac:dyDescent="0.25">
      <c r="C67" t="str">
        <f t="shared" si="4"/>
        <v>Münster-Roxel; Schulzentrum Roxel II (Dreifachhalle)</v>
      </c>
      <c r="D67" s="58" t="s">
        <v>59</v>
      </c>
      <c r="E67" s="51" t="str">
        <f t="shared" si="5"/>
        <v>48161 Münster-Roxel</v>
      </c>
      <c r="F67" s="58">
        <v>606666</v>
      </c>
      <c r="G67" s="58">
        <v>48161</v>
      </c>
      <c r="H67" s="58" t="s">
        <v>193</v>
      </c>
      <c r="I67" s="58" t="s">
        <v>194</v>
      </c>
    </row>
    <row r="68" spans="3:9" ht="15" x14ac:dyDescent="0.25">
      <c r="C68" t="str">
        <f t="shared" si="4"/>
        <v>Münster-Wolbeck; Schulzentrum Wolbeck Halle 1</v>
      </c>
      <c r="D68" s="58" t="s">
        <v>66</v>
      </c>
      <c r="E68" s="51" t="str">
        <f t="shared" si="5"/>
        <v>48167 Münster-Wolbeck</v>
      </c>
      <c r="F68" s="58">
        <v>606620</v>
      </c>
      <c r="G68" s="58">
        <v>48167</v>
      </c>
      <c r="H68" s="58" t="s">
        <v>195</v>
      </c>
      <c r="I68" s="58" t="s">
        <v>196</v>
      </c>
    </row>
    <row r="69" spans="3:9" ht="15" x14ac:dyDescent="0.25">
      <c r="C69" t="str">
        <f t="shared" si="4"/>
        <v>Münster-Wolbeck; Schulzentrum Wolbeck Halle 2</v>
      </c>
      <c r="D69" s="58" t="s">
        <v>64</v>
      </c>
      <c r="E69" s="51" t="str">
        <f t="shared" si="5"/>
        <v>48167 Münster-Wolbeck</v>
      </c>
      <c r="F69" s="58">
        <v>606602</v>
      </c>
      <c r="G69" s="58">
        <v>48167</v>
      </c>
      <c r="H69" s="58" t="s">
        <v>195</v>
      </c>
      <c r="I69" s="58" t="s">
        <v>196</v>
      </c>
    </row>
    <row r="70" spans="3:9" x14ac:dyDescent="0.2">
      <c r="C70" t="str">
        <f t="shared" si="4"/>
        <v>Neuenkirchen; Sporthalle am Westfalenring</v>
      </c>
      <c r="D70" s="57" t="s">
        <v>197</v>
      </c>
      <c r="E70" s="51" t="str">
        <f t="shared" si="5"/>
        <v>48485 Neuenkirchen</v>
      </c>
      <c r="F70" s="57">
        <v>605522</v>
      </c>
      <c r="G70" s="57">
        <v>48485</v>
      </c>
      <c r="H70" s="57" t="s">
        <v>198</v>
      </c>
      <c r="I70" s="57" t="s">
        <v>199</v>
      </c>
    </row>
    <row r="71" spans="3:9" x14ac:dyDescent="0.2">
      <c r="C71" t="str">
        <f t="shared" si="4"/>
        <v>Neuenkirchen; Sporthalle Arnold-Janssen-Gymnasium</v>
      </c>
      <c r="D71" s="57" t="s">
        <v>200</v>
      </c>
      <c r="E71" s="51" t="str">
        <f t="shared" si="5"/>
        <v>48485 Neuenkirchen</v>
      </c>
      <c r="F71" s="57">
        <v>605104</v>
      </c>
      <c r="G71" s="57">
        <v>48485</v>
      </c>
      <c r="H71" s="57" t="s">
        <v>198</v>
      </c>
      <c r="I71" s="57" t="s">
        <v>201</v>
      </c>
    </row>
    <row r="72" spans="3:9" x14ac:dyDescent="0.2">
      <c r="C72" t="str">
        <f t="shared" si="4"/>
        <v>Nordwalde; Sporthalle Wichernschule</v>
      </c>
      <c r="D72" s="57" t="s">
        <v>202</v>
      </c>
      <c r="E72" s="51" t="str">
        <f t="shared" si="5"/>
        <v>48356 Nordwalde</v>
      </c>
      <c r="F72" s="57">
        <v>605523</v>
      </c>
      <c r="G72" s="57">
        <v>48356</v>
      </c>
      <c r="H72" s="57" t="s">
        <v>203</v>
      </c>
      <c r="I72" s="57" t="s">
        <v>204</v>
      </c>
    </row>
    <row r="73" spans="3:9" x14ac:dyDescent="0.2">
      <c r="C73" t="str">
        <f t="shared" si="4"/>
        <v>Nottuln; Hummelbachhalle</v>
      </c>
      <c r="D73" s="57" t="s">
        <v>323</v>
      </c>
      <c r="E73" s="51" t="str">
        <f t="shared" si="5"/>
        <v>48301 Nottuln</v>
      </c>
      <c r="F73" s="57">
        <v>605535</v>
      </c>
      <c r="G73" s="57">
        <v>48301</v>
      </c>
      <c r="H73" s="57" t="s">
        <v>206</v>
      </c>
      <c r="I73" s="57" t="s">
        <v>297</v>
      </c>
    </row>
    <row r="74" spans="3:9" x14ac:dyDescent="0.2">
      <c r="C74" t="str">
        <f t="shared" si="4"/>
        <v>Nottuln; Sporthalle am Gymnasium</v>
      </c>
      <c r="D74" s="57" t="s">
        <v>205</v>
      </c>
      <c r="E74" s="51" t="str">
        <f t="shared" si="5"/>
        <v>48301 Nottuln</v>
      </c>
      <c r="F74" s="57">
        <v>605547</v>
      </c>
      <c r="G74" s="57">
        <v>48301</v>
      </c>
      <c r="H74" s="57" t="s">
        <v>206</v>
      </c>
      <c r="I74" s="57" t="s">
        <v>207</v>
      </c>
    </row>
    <row r="75" spans="3:9" x14ac:dyDescent="0.2">
      <c r="C75" t="str">
        <f t="shared" si="4"/>
        <v>Ochtrup; Sporthalle I Schulzentrum</v>
      </c>
      <c r="D75" s="57" t="s">
        <v>100</v>
      </c>
      <c r="E75" s="51" t="str">
        <f t="shared" si="5"/>
        <v>48607 Ochtrup</v>
      </c>
      <c r="F75" s="57">
        <v>605524</v>
      </c>
      <c r="G75" s="57">
        <v>48607</v>
      </c>
      <c r="H75" s="57" t="s">
        <v>208</v>
      </c>
      <c r="I75" s="57" t="s">
        <v>298</v>
      </c>
    </row>
    <row r="76" spans="3:9" x14ac:dyDescent="0.2">
      <c r="C76" t="str">
        <f t="shared" si="4"/>
        <v>Ochtrup; Sporthalle II Schulzentrum</v>
      </c>
      <c r="D76" s="57" t="s">
        <v>102</v>
      </c>
      <c r="E76" s="51" t="str">
        <f t="shared" si="5"/>
        <v>48607 Ochtrup</v>
      </c>
      <c r="F76" s="57">
        <v>605525</v>
      </c>
      <c r="G76" s="57">
        <v>48607</v>
      </c>
      <c r="H76" s="57" t="s">
        <v>208</v>
      </c>
      <c r="I76" s="57" t="s">
        <v>209</v>
      </c>
    </row>
    <row r="77" spans="3:9" x14ac:dyDescent="0.2">
      <c r="C77" t="str">
        <f t="shared" si="4"/>
        <v>Ochtrup; Stadthalle Ochtrup</v>
      </c>
      <c r="D77" s="57" t="s">
        <v>210</v>
      </c>
      <c r="E77" s="51" t="str">
        <f t="shared" si="5"/>
        <v>48607 Ochtrup</v>
      </c>
      <c r="F77" s="57">
        <v>605549</v>
      </c>
      <c r="G77" s="57">
        <v>48607</v>
      </c>
      <c r="H77" s="57" t="s">
        <v>208</v>
      </c>
      <c r="I77" s="57" t="s">
        <v>211</v>
      </c>
    </row>
    <row r="78" spans="3:9" ht="15" x14ac:dyDescent="0.25">
      <c r="C78" t="str">
        <f t="shared" si="4"/>
        <v>Ostbevern; Beverhalle Ostbevern</v>
      </c>
      <c r="D78" s="58" t="s">
        <v>51</v>
      </c>
      <c r="E78" s="51" t="str">
        <f t="shared" si="5"/>
        <v>48346 Ostbevern</v>
      </c>
      <c r="F78" s="58">
        <v>606656</v>
      </c>
      <c r="G78" s="58">
        <v>48346</v>
      </c>
      <c r="H78" s="58" t="s">
        <v>212</v>
      </c>
      <c r="I78" s="58" t="s">
        <v>213</v>
      </c>
    </row>
    <row r="79" spans="3:9" x14ac:dyDescent="0.2">
      <c r="C79" t="str">
        <f t="shared" si="4"/>
        <v>Recke; Sporthalle Schulzentrum</v>
      </c>
      <c r="D79" s="57" t="s">
        <v>214</v>
      </c>
      <c r="E79" s="51" t="str">
        <f t="shared" si="5"/>
        <v>49509 Recke</v>
      </c>
      <c r="F79" s="57">
        <v>605574</v>
      </c>
      <c r="G79" s="57">
        <v>49509</v>
      </c>
      <c r="H79" s="57" t="s">
        <v>215</v>
      </c>
      <c r="I79" s="57" t="s">
        <v>216</v>
      </c>
    </row>
    <row r="80" spans="3:9" x14ac:dyDescent="0.2">
      <c r="C80" t="str">
        <f t="shared" si="4"/>
        <v>Reken; Sporthalle am Rathaus</v>
      </c>
      <c r="D80" s="57" t="s">
        <v>217</v>
      </c>
      <c r="E80" s="51" t="str">
        <f t="shared" si="5"/>
        <v>48734 Reken</v>
      </c>
      <c r="F80" s="57">
        <v>605541</v>
      </c>
      <c r="G80" s="57">
        <v>48734</v>
      </c>
      <c r="H80" s="57" t="s">
        <v>218</v>
      </c>
      <c r="I80" s="57" t="s">
        <v>219</v>
      </c>
    </row>
    <row r="81" spans="3:9" x14ac:dyDescent="0.2">
      <c r="C81" t="str">
        <f t="shared" si="4"/>
        <v>Rhade; Sporthalle Erler Straße</v>
      </c>
      <c r="D81" s="57" t="s">
        <v>220</v>
      </c>
      <c r="E81" s="51" t="str">
        <f t="shared" si="5"/>
        <v>46286 Rhade</v>
      </c>
      <c r="F81" s="57">
        <v>605552</v>
      </c>
      <c r="G81" s="57">
        <v>46286</v>
      </c>
      <c r="H81" s="57" t="s">
        <v>221</v>
      </c>
      <c r="I81" s="57" t="s">
        <v>222</v>
      </c>
    </row>
    <row r="82" spans="3:9" x14ac:dyDescent="0.2">
      <c r="C82" t="str">
        <f t="shared" si="4"/>
        <v>Rheine; Kopernikussporthalle</v>
      </c>
      <c r="D82" s="57" t="s">
        <v>224</v>
      </c>
      <c r="E82" s="51" t="str">
        <f t="shared" si="5"/>
        <v>48429 Rheine</v>
      </c>
      <c r="F82" s="57">
        <v>605527</v>
      </c>
      <c r="G82" s="57">
        <v>48429</v>
      </c>
      <c r="H82" s="57" t="s">
        <v>223</v>
      </c>
      <c r="I82" s="57" t="s">
        <v>225</v>
      </c>
    </row>
    <row r="83" spans="3:9" x14ac:dyDescent="0.2">
      <c r="C83" t="str">
        <f t="shared" si="4"/>
        <v>Rheine; Sporthalle Emsland-Gymnasium</v>
      </c>
      <c r="D83" s="57" t="s">
        <v>226</v>
      </c>
      <c r="E83" s="51" t="str">
        <f t="shared" si="5"/>
        <v>48431 Rheine</v>
      </c>
      <c r="F83" s="57">
        <v>605526</v>
      </c>
      <c r="G83" s="57">
        <v>48431</v>
      </c>
      <c r="H83" s="57" t="s">
        <v>223</v>
      </c>
      <c r="I83" s="57" t="s">
        <v>227</v>
      </c>
    </row>
    <row r="84" spans="3:9" x14ac:dyDescent="0.2">
      <c r="C84" t="str">
        <f t="shared" si="4"/>
        <v>Rheine; Sporthalle Kaufm. Schulen</v>
      </c>
      <c r="D84" s="57" t="s">
        <v>324</v>
      </c>
      <c r="E84" s="51" t="str">
        <f t="shared" si="5"/>
        <v>48431 Rheine</v>
      </c>
      <c r="F84" s="57">
        <v>605530</v>
      </c>
      <c r="G84" s="57">
        <v>48431</v>
      </c>
      <c r="H84" s="57" t="s">
        <v>223</v>
      </c>
      <c r="I84" s="57" t="s">
        <v>316</v>
      </c>
    </row>
    <row r="85" spans="3:9" ht="15" x14ac:dyDescent="0.25">
      <c r="C85" t="str">
        <f t="shared" si="4"/>
        <v>Rheine; Sporthalle Euregio Gesamtschule II</v>
      </c>
      <c r="D85" s="58" t="s">
        <v>325</v>
      </c>
      <c r="E85" s="51" t="str">
        <f t="shared" si="5"/>
        <v>48429 Rheine</v>
      </c>
      <c r="F85" s="58">
        <v>606665</v>
      </c>
      <c r="G85" s="58">
        <v>48429</v>
      </c>
      <c r="H85" s="58" t="s">
        <v>223</v>
      </c>
      <c r="I85" s="58" t="s">
        <v>317</v>
      </c>
    </row>
    <row r="86" spans="3:9" x14ac:dyDescent="0.2">
      <c r="C86" t="str">
        <f t="shared" si="4"/>
        <v>Saerbeck; Schulzentrum Saerbeck</v>
      </c>
      <c r="D86" s="57" t="s">
        <v>228</v>
      </c>
      <c r="E86" s="51" t="str">
        <f t="shared" si="5"/>
        <v>48369 Saerbeck</v>
      </c>
      <c r="F86" s="57">
        <v>605543</v>
      </c>
      <c r="G86" s="57">
        <v>48369</v>
      </c>
      <c r="H86" s="57" t="s">
        <v>229</v>
      </c>
      <c r="I86" s="57" t="s">
        <v>230</v>
      </c>
    </row>
    <row r="87" spans="3:9" ht="15" x14ac:dyDescent="0.25">
      <c r="C87" t="str">
        <f t="shared" si="4"/>
        <v>Sassenberg; Sporthalle Sassenberg</v>
      </c>
      <c r="D87" s="58" t="s">
        <v>45</v>
      </c>
      <c r="E87" s="51" t="str">
        <f t="shared" si="5"/>
        <v>48336 Sassenberg</v>
      </c>
      <c r="F87" s="58">
        <v>606642</v>
      </c>
      <c r="G87" s="58">
        <v>48336</v>
      </c>
      <c r="H87" s="58" t="s">
        <v>231</v>
      </c>
      <c r="I87" s="58" t="s">
        <v>232</v>
      </c>
    </row>
    <row r="88" spans="3:9" x14ac:dyDescent="0.2">
      <c r="C88" t="str">
        <f t="shared" si="4"/>
        <v>Schöppingen; Sporthalle der Hauptschule</v>
      </c>
      <c r="D88" s="57" t="s">
        <v>233</v>
      </c>
      <c r="E88" s="51" t="str">
        <f t="shared" si="5"/>
        <v>48624 Schöppingen</v>
      </c>
      <c r="F88" s="57">
        <v>605102</v>
      </c>
      <c r="G88" s="57">
        <v>48624</v>
      </c>
      <c r="H88" s="57" t="s">
        <v>234</v>
      </c>
      <c r="I88" s="57" t="s">
        <v>235</v>
      </c>
    </row>
    <row r="89" spans="3:9" ht="15" x14ac:dyDescent="0.25">
      <c r="C89" t="str">
        <f t="shared" si="4"/>
        <v>Senden; Neue Halle (1) im Sportpark Senden</v>
      </c>
      <c r="D89" s="58" t="s">
        <v>79</v>
      </c>
      <c r="E89" s="51" t="str">
        <f t="shared" si="5"/>
        <v>48308 Senden</v>
      </c>
      <c r="F89" s="58">
        <v>606655</v>
      </c>
      <c r="G89" s="58">
        <v>48308</v>
      </c>
      <c r="H89" s="58" t="s">
        <v>236</v>
      </c>
      <c r="I89" s="58" t="s">
        <v>237</v>
      </c>
    </row>
    <row r="90" spans="3:9" ht="15" x14ac:dyDescent="0.25">
      <c r="C90" t="str">
        <f t="shared" si="4"/>
        <v>Senden; Sporthalle (2) im Sportpark Senden</v>
      </c>
      <c r="D90" s="58" t="s">
        <v>78</v>
      </c>
      <c r="E90" s="51" t="str">
        <f t="shared" si="5"/>
        <v>48308 Senden</v>
      </c>
      <c r="F90" s="58">
        <v>606651</v>
      </c>
      <c r="G90" s="58">
        <v>48308</v>
      </c>
      <c r="H90" s="58" t="s">
        <v>236</v>
      </c>
      <c r="I90" s="58" t="s">
        <v>238</v>
      </c>
    </row>
    <row r="91" spans="3:9" ht="15" x14ac:dyDescent="0.25">
      <c r="C91" t="str">
        <f t="shared" si="4"/>
        <v>Sendenhorst; Realschule St.-Martin-Sporthalle Sendenhorst</v>
      </c>
      <c r="D91" s="58" t="s">
        <v>77</v>
      </c>
      <c r="E91" s="51" t="str">
        <f t="shared" si="5"/>
        <v>48324 Sendenhorst</v>
      </c>
      <c r="F91" s="58">
        <v>606646</v>
      </c>
      <c r="G91" s="58">
        <v>48324</v>
      </c>
      <c r="H91" s="58" t="s">
        <v>239</v>
      </c>
      <c r="I91" s="58" t="s">
        <v>240</v>
      </c>
    </row>
    <row r="92" spans="3:9" ht="15" x14ac:dyDescent="0.25">
      <c r="C92" t="str">
        <f t="shared" si="4"/>
        <v>Sendenhorst; Westtorsporthalle Sendenhorst</v>
      </c>
      <c r="D92" s="58" t="s">
        <v>76</v>
      </c>
      <c r="E92" s="51" t="str">
        <f t="shared" si="5"/>
        <v>48324 Sendenhorst</v>
      </c>
      <c r="F92" s="58">
        <v>606612</v>
      </c>
      <c r="G92" s="58">
        <v>48324</v>
      </c>
      <c r="H92" s="58" t="s">
        <v>239</v>
      </c>
      <c r="I92" s="58" t="s">
        <v>241</v>
      </c>
    </row>
    <row r="93" spans="3:9" x14ac:dyDescent="0.2">
      <c r="C93" t="str">
        <f t="shared" si="4"/>
        <v>Stadtlohn; Burgsporthalle</v>
      </c>
      <c r="D93" s="57" t="s">
        <v>242</v>
      </c>
      <c r="E93" s="51" t="str">
        <f t="shared" si="5"/>
        <v>48703 Stadtlohn</v>
      </c>
      <c r="F93" s="57">
        <v>605532</v>
      </c>
      <c r="G93" s="57">
        <v>48703</v>
      </c>
      <c r="H93" s="57" t="s">
        <v>243</v>
      </c>
      <c r="I93" s="57" t="s">
        <v>244</v>
      </c>
    </row>
    <row r="94" spans="3:9" x14ac:dyDescent="0.2">
      <c r="C94" t="str">
        <f t="shared" si="4"/>
        <v>Stadtlohn; Sporthalle Geschwister-Scholl-Gymnasium</v>
      </c>
      <c r="D94" s="57" t="s">
        <v>245</v>
      </c>
      <c r="E94" s="51" t="str">
        <f t="shared" si="5"/>
        <v>48703 Stadtlohn</v>
      </c>
      <c r="F94" s="57">
        <v>605053</v>
      </c>
      <c r="G94" s="57">
        <v>48703</v>
      </c>
      <c r="H94" s="57" t="s">
        <v>243</v>
      </c>
      <c r="I94" s="57" t="s">
        <v>246</v>
      </c>
    </row>
    <row r="95" spans="3:9" x14ac:dyDescent="0.2">
      <c r="C95" t="str">
        <f t="shared" si="4"/>
        <v>Steinfurt-Borghorst; Sporthalle an der Realschule</v>
      </c>
      <c r="D95" s="57" t="s">
        <v>247</v>
      </c>
      <c r="E95" s="51" t="str">
        <f t="shared" si="5"/>
        <v>48565 Steinfurt-Borghorst</v>
      </c>
      <c r="F95" s="57">
        <v>605536</v>
      </c>
      <c r="G95" s="57">
        <v>48565</v>
      </c>
      <c r="H95" s="57" t="s">
        <v>248</v>
      </c>
      <c r="I95" s="57" t="s">
        <v>318</v>
      </c>
    </row>
    <row r="96" spans="3:9" x14ac:dyDescent="0.2">
      <c r="C96" t="str">
        <f t="shared" si="4"/>
        <v>Steinfurt-Borghorst; Sporthalle Nicomedes</v>
      </c>
      <c r="D96" s="57" t="s">
        <v>249</v>
      </c>
      <c r="E96" s="51" t="str">
        <f t="shared" si="5"/>
        <v>48565 Steinfurt-Borghorst</v>
      </c>
      <c r="F96" s="57">
        <v>605506</v>
      </c>
      <c r="G96" s="57">
        <v>48565</v>
      </c>
      <c r="H96" s="57" t="s">
        <v>248</v>
      </c>
      <c r="I96" s="57" t="s">
        <v>250</v>
      </c>
    </row>
    <row r="97" spans="3:9" x14ac:dyDescent="0.2">
      <c r="C97" t="str">
        <f t="shared" si="4"/>
        <v>Steinfurt-Burgsteinfurt; Dreifachhalle der Schule am Bagno</v>
      </c>
      <c r="D97" s="57" t="s">
        <v>251</v>
      </c>
      <c r="E97" s="51" t="str">
        <f t="shared" si="5"/>
        <v>48565 Steinfurt-Burgsteinfurt</v>
      </c>
      <c r="F97" s="57">
        <v>605508</v>
      </c>
      <c r="G97" s="57">
        <v>48565</v>
      </c>
      <c r="H97" s="57" t="s">
        <v>252</v>
      </c>
      <c r="I97" s="57" t="s">
        <v>253</v>
      </c>
    </row>
    <row r="98" spans="3:9" x14ac:dyDescent="0.2">
      <c r="C98" t="str">
        <f t="shared" ref="C98:C110" si="6">H98&amp;"; "&amp;D98</f>
        <v>Steinfurt-Burgsteinfurt; Kreissporthalle der Wirtschaftsschulen</v>
      </c>
      <c r="D98" s="57" t="s">
        <v>254</v>
      </c>
      <c r="E98" s="51" t="str">
        <f t="shared" ref="E98:E110" si="7">G98&amp;" "&amp;H98</f>
        <v>48565 Steinfurt-Burgsteinfurt</v>
      </c>
      <c r="F98" s="57">
        <v>605539</v>
      </c>
      <c r="G98" s="57">
        <v>48565</v>
      </c>
      <c r="H98" s="57" t="s">
        <v>252</v>
      </c>
      <c r="I98" s="57" t="s">
        <v>255</v>
      </c>
    </row>
    <row r="99" spans="3:9" x14ac:dyDescent="0.2">
      <c r="C99" t="str">
        <f t="shared" si="6"/>
        <v>Steinfurt-Burgsteinfurt; Willibrordsporthalle</v>
      </c>
      <c r="D99" s="57" t="s">
        <v>256</v>
      </c>
      <c r="E99" s="51" t="str">
        <f t="shared" si="7"/>
        <v>48565 Steinfurt-Burgsteinfurt</v>
      </c>
      <c r="F99" s="57">
        <v>605553</v>
      </c>
      <c r="G99" s="57">
        <v>48565</v>
      </c>
      <c r="H99" s="57" t="s">
        <v>252</v>
      </c>
      <c r="I99" s="57" t="s">
        <v>257</v>
      </c>
    </row>
    <row r="100" spans="3:9" x14ac:dyDescent="0.2">
      <c r="C100" t="str">
        <f t="shared" si="6"/>
        <v>Südlohn; Jakobi Sporthalle Oeding</v>
      </c>
      <c r="D100" s="57" t="s">
        <v>326</v>
      </c>
      <c r="E100" s="51" t="str">
        <f t="shared" si="7"/>
        <v>46354 Südlohn</v>
      </c>
      <c r="F100" s="57">
        <v>605538</v>
      </c>
      <c r="G100" s="57">
        <v>46354</v>
      </c>
      <c r="H100" s="57" t="s">
        <v>258</v>
      </c>
      <c r="I100" s="57" t="s">
        <v>319</v>
      </c>
    </row>
    <row r="101" spans="3:9" ht="15" x14ac:dyDescent="0.25">
      <c r="C101" t="str">
        <f t="shared" si="6"/>
        <v>Telgte; Schulzentrum Telgte</v>
      </c>
      <c r="D101" s="58" t="s">
        <v>47</v>
      </c>
      <c r="E101" s="51" t="str">
        <f t="shared" si="7"/>
        <v>48291 Telgte</v>
      </c>
      <c r="F101" s="58">
        <v>606613</v>
      </c>
      <c r="G101" s="58">
        <v>48291</v>
      </c>
      <c r="H101" s="58" t="s">
        <v>259</v>
      </c>
      <c r="I101" s="58" t="s">
        <v>260</v>
      </c>
    </row>
    <row r="102" spans="3:9" ht="15" x14ac:dyDescent="0.25">
      <c r="C102" t="str">
        <f t="shared" si="6"/>
        <v>Telgte; Schulzentrum Telgte - kl. Halle</v>
      </c>
      <c r="D102" s="58" t="s">
        <v>81</v>
      </c>
      <c r="E102" s="51" t="str">
        <f t="shared" si="7"/>
        <v>48291 Telgte</v>
      </c>
      <c r="F102" s="58">
        <v>606637</v>
      </c>
      <c r="G102" s="58">
        <v>48291</v>
      </c>
      <c r="H102" s="58" t="s">
        <v>259</v>
      </c>
      <c r="I102" s="58" t="s">
        <v>260</v>
      </c>
    </row>
    <row r="103" spans="3:9" ht="15" x14ac:dyDescent="0.25">
      <c r="C103" t="str">
        <f t="shared" si="6"/>
        <v>Telgte; Schulzentrum Telgte - Neue Halle</v>
      </c>
      <c r="D103" s="58" t="s">
        <v>82</v>
      </c>
      <c r="E103" s="51" t="str">
        <f t="shared" si="7"/>
        <v>48291 Telgte</v>
      </c>
      <c r="F103" s="58">
        <v>606658</v>
      </c>
      <c r="G103" s="58">
        <v>48291</v>
      </c>
      <c r="H103" s="58" t="s">
        <v>259</v>
      </c>
      <c r="I103" s="58" t="s">
        <v>260</v>
      </c>
    </row>
    <row r="104" spans="3:9" ht="15" x14ac:dyDescent="0.25">
      <c r="C104" t="str">
        <f t="shared" si="6"/>
        <v>Telgte-Westbevern; Sporthalle Westbevern</v>
      </c>
      <c r="D104" s="58" t="s">
        <v>46</v>
      </c>
      <c r="E104" s="51" t="str">
        <f t="shared" si="7"/>
        <v>48291 Telgte-Westbevern</v>
      </c>
      <c r="F104" s="58">
        <v>606644</v>
      </c>
      <c r="G104" s="58">
        <v>48291</v>
      </c>
      <c r="H104" s="58" t="s">
        <v>261</v>
      </c>
      <c r="I104" s="58" t="s">
        <v>262</v>
      </c>
    </row>
    <row r="105" spans="3:9" x14ac:dyDescent="0.2">
      <c r="C105" t="str">
        <f t="shared" si="6"/>
        <v>Vreden; Hamalandhalle</v>
      </c>
      <c r="D105" s="57" t="s">
        <v>263</v>
      </c>
      <c r="E105" s="51" t="str">
        <f t="shared" si="7"/>
        <v>48691 Vreden</v>
      </c>
      <c r="F105" s="57">
        <v>605504</v>
      </c>
      <c r="G105" s="57">
        <v>48691</v>
      </c>
      <c r="H105" s="57" t="s">
        <v>264</v>
      </c>
      <c r="I105" s="57" t="s">
        <v>265</v>
      </c>
    </row>
    <row r="106" spans="3:9" x14ac:dyDescent="0.2">
      <c r="C106" t="str">
        <f t="shared" si="6"/>
        <v>Vreden; Walberthalle</v>
      </c>
      <c r="D106" s="57" t="s">
        <v>266</v>
      </c>
      <c r="E106" s="51" t="str">
        <f t="shared" si="7"/>
        <v>48691 Vreden</v>
      </c>
      <c r="F106" s="57">
        <v>605514</v>
      </c>
      <c r="G106" s="57">
        <v>48691</v>
      </c>
      <c r="H106" s="57" t="s">
        <v>264</v>
      </c>
      <c r="I106" s="57" t="s">
        <v>267</v>
      </c>
    </row>
    <row r="107" spans="3:9" ht="15" x14ac:dyDescent="0.25">
      <c r="C107" t="str">
        <f t="shared" si="6"/>
        <v>Warendorf; BW-Sportschule Warendorf A</v>
      </c>
      <c r="D107" s="58" t="s">
        <v>84</v>
      </c>
      <c r="E107" s="51" t="str">
        <f t="shared" si="7"/>
        <v>48231 Warendorf</v>
      </c>
      <c r="F107" s="58">
        <v>606615</v>
      </c>
      <c r="G107" s="58">
        <v>48231</v>
      </c>
      <c r="H107" s="58" t="s">
        <v>268</v>
      </c>
      <c r="I107" s="58" t="s">
        <v>269</v>
      </c>
    </row>
    <row r="108" spans="3:9" ht="15" x14ac:dyDescent="0.25">
      <c r="C108" t="str">
        <f t="shared" si="6"/>
        <v>Warendorf; Marienschule Warendorf</v>
      </c>
      <c r="D108" s="58" t="s">
        <v>48</v>
      </c>
      <c r="E108" s="51" t="str">
        <f t="shared" si="7"/>
        <v>48231 Warendorf</v>
      </c>
      <c r="F108" s="58">
        <v>606614</v>
      </c>
      <c r="G108" s="58">
        <v>48231</v>
      </c>
      <c r="H108" s="58" t="s">
        <v>268</v>
      </c>
      <c r="I108" s="58" t="s">
        <v>270</v>
      </c>
    </row>
    <row r="109" spans="3:9" x14ac:dyDescent="0.2">
      <c r="C109" t="str">
        <f t="shared" si="6"/>
        <v>Westerkappeln; Dreifachsporthalle</v>
      </c>
      <c r="D109" s="57" t="s">
        <v>290</v>
      </c>
      <c r="E109" s="51" t="str">
        <f t="shared" si="7"/>
        <v>49492 Westerkappeln</v>
      </c>
      <c r="F109" s="57">
        <v>605579</v>
      </c>
      <c r="G109" s="57">
        <v>49492</v>
      </c>
      <c r="H109" s="57" t="s">
        <v>291</v>
      </c>
      <c r="I109" s="57" t="s">
        <v>299</v>
      </c>
    </row>
    <row r="110" spans="3:9" x14ac:dyDescent="0.2">
      <c r="C110" t="str">
        <f t="shared" si="6"/>
        <v>Wettringen; Zweifachhalle Sportzentrum</v>
      </c>
      <c r="D110" s="57" t="s">
        <v>271</v>
      </c>
      <c r="E110" s="51" t="str">
        <f t="shared" si="7"/>
        <v>48493 Wettringen</v>
      </c>
      <c r="F110" s="57">
        <v>605533</v>
      </c>
      <c r="G110" s="57">
        <v>48493</v>
      </c>
      <c r="H110" s="57" t="s">
        <v>272</v>
      </c>
      <c r="I110" s="57" t="s">
        <v>300</v>
      </c>
    </row>
    <row r="111" spans="3:9" x14ac:dyDescent="0.2">
      <c r="E111" s="51"/>
    </row>
    <row r="112" spans="3:9" x14ac:dyDescent="0.2">
      <c r="E112" s="51"/>
    </row>
    <row r="113" spans="5:5" x14ac:dyDescent="0.2">
      <c r="E113" s="51"/>
    </row>
    <row r="114" spans="5:5" x14ac:dyDescent="0.2">
      <c r="E114" s="51"/>
    </row>
    <row r="115" spans="5:5" x14ac:dyDescent="0.2">
      <c r="E115" s="5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Abrechnung</vt:lpstr>
      <vt:lpstr>Listen</vt:lpstr>
      <vt:lpstr>Abrechnung!Druckbereich</vt:lpstr>
      <vt:lpstr>Halle</vt:lpstr>
      <vt:lpstr>Hallen</vt:lpstr>
      <vt:lpstr>hallenverz</vt:lpstr>
      <vt:lpstr>Ligen</vt:lpstr>
    </vt:vector>
  </TitlesOfParts>
  <Company>GAD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Heins</dc:creator>
  <cp:lastModifiedBy>Marcus Heins</cp:lastModifiedBy>
  <cp:lastPrinted>2026-09-19T09:41:00Z</cp:lastPrinted>
  <dcterms:created xsi:type="dcterms:W3CDTF">2011-03-07T10:29:48Z</dcterms:created>
  <dcterms:modified xsi:type="dcterms:W3CDTF">2026-09-22T16:40:38Z</dcterms:modified>
</cp:coreProperties>
</file>